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__ORDES\ORDES 2022\ORDE CEE 2022\_modelos web 2022\Definitivos para colgar no web\"/>
    </mc:Choice>
  </mc:AlternateContent>
  <xr:revisionPtr revIDLastSave="0" documentId="13_ncr:1_{8DE65586-4192-4431-B0C9-DF1C7D21A992}" xr6:coauthVersionLast="36" xr6:coauthVersionMax="36" xr10:uidLastSave="{00000000-0000-0000-0000-000000000000}"/>
  <bookViews>
    <workbookView xWindow="-120" yWindow="-120" windowWidth="19320" windowHeight="11160" tabRatio="808" xr2:uid="{00000000-000D-0000-FFFF-FFFF00000000}"/>
  </bookViews>
  <sheets>
    <sheet name="Datos da solicitude" sheetId="1" r:id="rId1"/>
    <sheet name="formula" sheetId="4" state="hidden" r:id="rId2"/>
    <sheet name="despregables" sheetId="5" state="hidden" r:id="rId3"/>
    <sheet name="composición UAAP" sheetId="7" r:id="rId4"/>
    <sheet name="Hoja1" sheetId="9" r:id="rId5"/>
  </sheets>
  <externalReferences>
    <externalReference r:id="rId6"/>
  </externalReferences>
  <definedNames>
    <definedName name="_xlnm.Print_Area" localSheetId="0">'Datos da solicitude'!$B$1:$U$99</definedName>
    <definedName name="OLE_LINK1" localSheetId="0">'Datos da solicitude'!$L$27</definedName>
    <definedName name="_xlnm.Print_Titles" localSheetId="0">'Datos da solicitude'!$1:$4</definedName>
  </definedNames>
  <calcPr calcId="191029"/>
</workbook>
</file>

<file path=xl/calcChain.xml><?xml version="1.0" encoding="utf-8"?>
<calcChain xmlns="http://schemas.openxmlformats.org/spreadsheetml/2006/main">
  <c r="P22" i="1" l="1"/>
  <c r="O22" i="1"/>
  <c r="N22" i="1"/>
  <c r="Y14" i="1" l="1"/>
  <c r="S15" i="1"/>
  <c r="S16" i="1"/>
  <c r="S17" i="1"/>
  <c r="S18" i="1"/>
  <c r="S19" i="1"/>
  <c r="S20" i="1"/>
  <c r="S21" i="1"/>
  <c r="S14" i="1"/>
  <c r="Z15" i="1" l="1"/>
  <c r="Z16" i="1"/>
  <c r="Z17" i="1"/>
  <c r="Z18" i="1"/>
  <c r="Z19" i="1"/>
  <c r="Z20" i="1"/>
  <c r="Z21" i="1"/>
  <c r="Z14" i="1"/>
  <c r="W15" i="1"/>
  <c r="X15" i="1" s="1"/>
  <c r="W16" i="1"/>
  <c r="X16" i="1" s="1"/>
  <c r="W17" i="1"/>
  <c r="X17" i="1" s="1"/>
  <c r="W18" i="1"/>
  <c r="X18" i="1" s="1"/>
  <c r="W19" i="1"/>
  <c r="X19" i="1" s="1"/>
  <c r="W20" i="1"/>
  <c r="X20" i="1" s="1"/>
  <c r="W21" i="1"/>
  <c r="X21" i="1" s="1"/>
  <c r="W14" i="1" l="1"/>
  <c r="X14" i="1" s="1"/>
  <c r="P17" i="1" l="1"/>
  <c r="Z22" i="1" l="1"/>
  <c r="V40" i="1" l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P21" i="1" l="1"/>
  <c r="P20" i="1"/>
  <c r="P19" i="1"/>
  <c r="P18" i="1"/>
  <c r="P16" i="1"/>
  <c r="P15" i="1"/>
  <c r="P14" i="1"/>
  <c r="AA14" i="1"/>
  <c r="AA21" i="1"/>
  <c r="AB21" i="1"/>
  <c r="AA20" i="1"/>
  <c r="AB20" i="1"/>
  <c r="AA19" i="1"/>
  <c r="AB19" i="1"/>
  <c r="AA18" i="1"/>
  <c r="AB18" i="1"/>
  <c r="AA17" i="1"/>
  <c r="AB17" i="1" s="1"/>
  <c r="AA16" i="1"/>
  <c r="Y17" i="1" l="1"/>
  <c r="AA15" i="1"/>
  <c r="AB15" i="1" s="1"/>
  <c r="AB14" i="1"/>
  <c r="Y21" i="1"/>
  <c r="Y19" i="1"/>
  <c r="Y20" i="1"/>
  <c r="Y18" i="1"/>
  <c r="Y16" i="1"/>
  <c r="Y15" i="1" l="1"/>
  <c r="U22" i="1" l="1"/>
  <c r="T11" i="1" l="1"/>
  <c r="R19" i="1" l="1"/>
  <c r="R16" i="1"/>
  <c r="R18" i="1"/>
  <c r="R20" i="1"/>
  <c r="R21" i="1"/>
  <c r="R17" i="1"/>
  <c r="R15" i="1"/>
  <c r="R14" i="1"/>
  <c r="L30" i="1"/>
  <c r="N30" i="1" s="1"/>
  <c r="O30" i="1" s="1"/>
  <c r="T15" i="1" l="1"/>
  <c r="T17" i="1"/>
  <c r="T21" i="1"/>
  <c r="T18" i="1"/>
  <c r="T20" i="1"/>
  <c r="T19" i="1"/>
  <c r="R22" i="1"/>
  <c r="M96" i="1" s="1"/>
  <c r="T14" i="1"/>
  <c r="L31" i="1"/>
  <c r="N31" i="1" s="1"/>
  <c r="O31" i="1" s="1"/>
  <c r="L32" i="1"/>
  <c r="N32" i="1" s="1"/>
  <c r="O32" i="1" s="1"/>
  <c r="L33" i="1"/>
  <c r="N33" i="1" s="1"/>
  <c r="O33" i="1" s="1"/>
  <c r="L34" i="1"/>
  <c r="N34" i="1" s="1"/>
  <c r="O34" i="1" s="1"/>
  <c r="L35" i="1"/>
  <c r="N35" i="1" s="1"/>
  <c r="O35" i="1" s="1"/>
  <c r="L36" i="1"/>
  <c r="N36" i="1" s="1"/>
  <c r="O36" i="1" s="1"/>
  <c r="L37" i="1"/>
  <c r="N37" i="1" s="1"/>
  <c r="O37" i="1" s="1"/>
  <c r="L38" i="1"/>
  <c r="N38" i="1" s="1"/>
  <c r="O38" i="1" s="1"/>
  <c r="L39" i="1"/>
  <c r="N39" i="1" s="1"/>
  <c r="O39" i="1" s="1"/>
  <c r="L40" i="1"/>
  <c r="N40" i="1" s="1"/>
  <c r="O40" i="1" s="1"/>
  <c r="L41" i="1"/>
  <c r="N41" i="1" s="1"/>
  <c r="O41" i="1" s="1"/>
  <c r="L42" i="1"/>
  <c r="N42" i="1" s="1"/>
  <c r="O42" i="1" s="1"/>
  <c r="L43" i="1"/>
  <c r="N43" i="1" s="1"/>
  <c r="O43" i="1" s="1"/>
  <c r="L44" i="1"/>
  <c r="N44" i="1" s="1"/>
  <c r="O44" i="1" s="1"/>
  <c r="L45" i="1"/>
  <c r="N45" i="1" s="1"/>
  <c r="O45" i="1" s="1"/>
  <c r="L46" i="1"/>
  <c r="N46" i="1" s="1"/>
  <c r="O46" i="1" s="1"/>
  <c r="L47" i="1"/>
  <c r="N47" i="1" s="1"/>
  <c r="O47" i="1" s="1"/>
  <c r="L48" i="1"/>
  <c r="N48" i="1" s="1"/>
  <c r="O48" i="1" s="1"/>
  <c r="L49" i="1"/>
  <c r="N49" i="1" s="1"/>
  <c r="O49" i="1" s="1"/>
  <c r="L50" i="1"/>
  <c r="N50" i="1" s="1"/>
  <c r="O50" i="1" s="1"/>
  <c r="L51" i="1"/>
  <c r="N51" i="1" s="1"/>
  <c r="O51" i="1" s="1"/>
  <c r="L52" i="1"/>
  <c r="N52" i="1" s="1"/>
  <c r="O52" i="1" s="1"/>
  <c r="L53" i="1"/>
  <c r="N53" i="1" s="1"/>
  <c r="O53" i="1" s="1"/>
  <c r="L54" i="1"/>
  <c r="N54" i="1" s="1"/>
  <c r="O54" i="1" s="1"/>
  <c r="L55" i="1"/>
  <c r="N55" i="1" s="1"/>
  <c r="O55" i="1" s="1"/>
  <c r="L56" i="1"/>
  <c r="N56" i="1" s="1"/>
  <c r="O56" i="1" s="1"/>
  <c r="L57" i="1"/>
  <c r="N57" i="1" s="1"/>
  <c r="O57" i="1" s="1"/>
  <c r="L58" i="1"/>
  <c r="N58" i="1" s="1"/>
  <c r="O58" i="1" s="1"/>
  <c r="L59" i="1"/>
  <c r="N59" i="1" s="1"/>
  <c r="O59" i="1" s="1"/>
  <c r="L60" i="1"/>
  <c r="N60" i="1" s="1"/>
  <c r="O60" i="1" s="1"/>
  <c r="L61" i="1"/>
  <c r="N61" i="1" s="1"/>
  <c r="O61" i="1" s="1"/>
  <c r="L62" i="1"/>
  <c r="N62" i="1" s="1"/>
  <c r="O62" i="1" s="1"/>
  <c r="L63" i="1"/>
  <c r="N63" i="1" s="1"/>
  <c r="O63" i="1" s="1"/>
  <c r="L64" i="1"/>
  <c r="N64" i="1" s="1"/>
  <c r="O64" i="1" s="1"/>
  <c r="L65" i="1"/>
  <c r="N65" i="1" s="1"/>
  <c r="O65" i="1" s="1"/>
  <c r="L66" i="1"/>
  <c r="N66" i="1" s="1"/>
  <c r="O66" i="1" s="1"/>
  <c r="L67" i="1"/>
  <c r="N67" i="1" s="1"/>
  <c r="O67" i="1" s="1"/>
  <c r="L68" i="1"/>
  <c r="N68" i="1" s="1"/>
  <c r="O68" i="1" s="1"/>
  <c r="L69" i="1"/>
  <c r="N69" i="1" s="1"/>
  <c r="O69" i="1" s="1"/>
  <c r="L70" i="1"/>
  <c r="N70" i="1" s="1"/>
  <c r="O70" i="1" s="1"/>
  <c r="L71" i="1"/>
  <c r="N71" i="1" s="1"/>
  <c r="O71" i="1" s="1"/>
  <c r="L72" i="1"/>
  <c r="N72" i="1" s="1"/>
  <c r="O72" i="1" s="1"/>
  <c r="L73" i="1"/>
  <c r="N73" i="1" s="1"/>
  <c r="O73" i="1" s="1"/>
  <c r="L74" i="1"/>
  <c r="N74" i="1" s="1"/>
  <c r="O74" i="1" s="1"/>
  <c r="L75" i="1"/>
  <c r="N75" i="1" s="1"/>
  <c r="O75" i="1" s="1"/>
  <c r="L76" i="1"/>
  <c r="N76" i="1" s="1"/>
  <c r="O76" i="1" s="1"/>
  <c r="L77" i="1"/>
  <c r="N77" i="1" s="1"/>
  <c r="O77" i="1" s="1"/>
  <c r="L78" i="1"/>
  <c r="N78" i="1" s="1"/>
  <c r="O78" i="1" s="1"/>
  <c r="L79" i="1"/>
  <c r="N79" i="1" s="1"/>
  <c r="O79" i="1" s="1"/>
  <c r="L80" i="1"/>
  <c r="N80" i="1" s="1"/>
  <c r="O80" i="1" s="1"/>
  <c r="L81" i="1"/>
  <c r="N81" i="1" s="1"/>
  <c r="O81" i="1" s="1"/>
  <c r="L82" i="1"/>
  <c r="N82" i="1" s="1"/>
  <c r="O82" i="1" s="1"/>
  <c r="L83" i="1"/>
  <c r="N83" i="1" s="1"/>
  <c r="O83" i="1" s="1"/>
  <c r="L84" i="1"/>
  <c r="N84" i="1" s="1"/>
  <c r="O84" i="1" s="1"/>
  <c r="L85" i="1"/>
  <c r="N85" i="1" s="1"/>
  <c r="O85" i="1" s="1"/>
  <c r="L86" i="1"/>
  <c r="N86" i="1" s="1"/>
  <c r="O86" i="1" s="1"/>
  <c r="L87" i="1"/>
  <c r="N87" i="1" s="1"/>
  <c r="O87" i="1" s="1"/>
  <c r="L88" i="1"/>
  <c r="N88" i="1" s="1"/>
  <c r="O88" i="1" s="1"/>
  <c r="L89" i="1"/>
  <c r="N89" i="1" s="1"/>
  <c r="O89" i="1" s="1"/>
  <c r="L90" i="1"/>
  <c r="N90" i="1" s="1"/>
  <c r="O90" i="1" s="1"/>
  <c r="P31" i="1"/>
  <c r="R31" i="1" s="1"/>
  <c r="S31" i="1" s="1"/>
  <c r="P32" i="1"/>
  <c r="R32" i="1" s="1"/>
  <c r="S32" i="1" s="1"/>
  <c r="P33" i="1"/>
  <c r="R33" i="1" s="1"/>
  <c r="S33" i="1" s="1"/>
  <c r="P34" i="1"/>
  <c r="R34" i="1" s="1"/>
  <c r="S34" i="1" s="1"/>
  <c r="P35" i="1"/>
  <c r="R35" i="1" s="1"/>
  <c r="S35" i="1" s="1"/>
  <c r="P36" i="1"/>
  <c r="R36" i="1" s="1"/>
  <c r="S36" i="1" s="1"/>
  <c r="P37" i="1"/>
  <c r="R37" i="1" s="1"/>
  <c r="S37" i="1" s="1"/>
  <c r="P38" i="1"/>
  <c r="R38" i="1" s="1"/>
  <c r="S38" i="1" s="1"/>
  <c r="P39" i="1"/>
  <c r="R39" i="1" s="1"/>
  <c r="S39" i="1" s="1"/>
  <c r="P40" i="1"/>
  <c r="R40" i="1" s="1"/>
  <c r="S40" i="1" s="1"/>
  <c r="P41" i="1"/>
  <c r="R41" i="1" s="1"/>
  <c r="S41" i="1" s="1"/>
  <c r="P42" i="1"/>
  <c r="R42" i="1" s="1"/>
  <c r="S42" i="1" s="1"/>
  <c r="P43" i="1"/>
  <c r="R43" i="1" s="1"/>
  <c r="S43" i="1" s="1"/>
  <c r="P44" i="1"/>
  <c r="R44" i="1" s="1"/>
  <c r="S44" i="1" s="1"/>
  <c r="P45" i="1"/>
  <c r="R45" i="1" s="1"/>
  <c r="S45" i="1" s="1"/>
  <c r="P46" i="1"/>
  <c r="R46" i="1" s="1"/>
  <c r="S46" i="1" s="1"/>
  <c r="P47" i="1"/>
  <c r="R47" i="1" s="1"/>
  <c r="S47" i="1" s="1"/>
  <c r="P48" i="1"/>
  <c r="R48" i="1" s="1"/>
  <c r="S48" i="1" s="1"/>
  <c r="P49" i="1"/>
  <c r="R49" i="1" s="1"/>
  <c r="S49" i="1" s="1"/>
  <c r="P50" i="1"/>
  <c r="R50" i="1" s="1"/>
  <c r="S50" i="1" s="1"/>
  <c r="P51" i="1"/>
  <c r="R51" i="1" s="1"/>
  <c r="S51" i="1" s="1"/>
  <c r="P52" i="1"/>
  <c r="R52" i="1" s="1"/>
  <c r="S52" i="1" s="1"/>
  <c r="P53" i="1"/>
  <c r="R53" i="1" s="1"/>
  <c r="S53" i="1" s="1"/>
  <c r="P54" i="1"/>
  <c r="R54" i="1" s="1"/>
  <c r="S54" i="1" s="1"/>
  <c r="P55" i="1"/>
  <c r="R55" i="1" s="1"/>
  <c r="S55" i="1" s="1"/>
  <c r="P56" i="1"/>
  <c r="R56" i="1" s="1"/>
  <c r="S56" i="1" s="1"/>
  <c r="P57" i="1"/>
  <c r="R57" i="1" s="1"/>
  <c r="S57" i="1" s="1"/>
  <c r="P58" i="1"/>
  <c r="R58" i="1" s="1"/>
  <c r="S58" i="1" s="1"/>
  <c r="P59" i="1"/>
  <c r="R59" i="1" s="1"/>
  <c r="S59" i="1" s="1"/>
  <c r="P60" i="1"/>
  <c r="R60" i="1" s="1"/>
  <c r="S60" i="1" s="1"/>
  <c r="P61" i="1"/>
  <c r="R61" i="1" s="1"/>
  <c r="S61" i="1" s="1"/>
  <c r="P62" i="1"/>
  <c r="R62" i="1" s="1"/>
  <c r="S62" i="1" s="1"/>
  <c r="P63" i="1"/>
  <c r="R63" i="1" s="1"/>
  <c r="S63" i="1" s="1"/>
  <c r="P64" i="1"/>
  <c r="R64" i="1" s="1"/>
  <c r="S64" i="1" s="1"/>
  <c r="P65" i="1"/>
  <c r="R65" i="1" s="1"/>
  <c r="S65" i="1" s="1"/>
  <c r="P66" i="1"/>
  <c r="R66" i="1" s="1"/>
  <c r="S66" i="1" s="1"/>
  <c r="P67" i="1"/>
  <c r="R67" i="1" s="1"/>
  <c r="S67" i="1" s="1"/>
  <c r="P68" i="1"/>
  <c r="R68" i="1" s="1"/>
  <c r="S68" i="1" s="1"/>
  <c r="P69" i="1"/>
  <c r="R69" i="1" s="1"/>
  <c r="S69" i="1" s="1"/>
  <c r="P70" i="1"/>
  <c r="R70" i="1" s="1"/>
  <c r="S70" i="1" s="1"/>
  <c r="P71" i="1"/>
  <c r="R71" i="1" s="1"/>
  <c r="S71" i="1" s="1"/>
  <c r="P72" i="1"/>
  <c r="R72" i="1" s="1"/>
  <c r="S72" i="1" s="1"/>
  <c r="P73" i="1"/>
  <c r="R73" i="1" s="1"/>
  <c r="S73" i="1" s="1"/>
  <c r="P74" i="1"/>
  <c r="R74" i="1" s="1"/>
  <c r="S74" i="1" s="1"/>
  <c r="P75" i="1"/>
  <c r="R75" i="1" s="1"/>
  <c r="S75" i="1" s="1"/>
  <c r="P76" i="1"/>
  <c r="R76" i="1" s="1"/>
  <c r="S76" i="1" s="1"/>
  <c r="P77" i="1"/>
  <c r="R77" i="1" s="1"/>
  <c r="S77" i="1" s="1"/>
  <c r="P78" i="1"/>
  <c r="R78" i="1" s="1"/>
  <c r="S78" i="1" s="1"/>
  <c r="P79" i="1"/>
  <c r="R79" i="1" s="1"/>
  <c r="S79" i="1" s="1"/>
  <c r="P80" i="1"/>
  <c r="R80" i="1" s="1"/>
  <c r="S80" i="1" s="1"/>
  <c r="P81" i="1"/>
  <c r="R81" i="1" s="1"/>
  <c r="S81" i="1" s="1"/>
  <c r="P82" i="1"/>
  <c r="R82" i="1" s="1"/>
  <c r="S82" i="1" s="1"/>
  <c r="P83" i="1"/>
  <c r="R83" i="1" s="1"/>
  <c r="S83" i="1" s="1"/>
  <c r="P84" i="1"/>
  <c r="R84" i="1" s="1"/>
  <c r="S84" i="1" s="1"/>
  <c r="P85" i="1"/>
  <c r="R85" i="1" s="1"/>
  <c r="S85" i="1" s="1"/>
  <c r="P86" i="1"/>
  <c r="R86" i="1" s="1"/>
  <c r="S86" i="1" s="1"/>
  <c r="P87" i="1"/>
  <c r="R87" i="1" s="1"/>
  <c r="S87" i="1" s="1"/>
  <c r="P88" i="1"/>
  <c r="R88" i="1" s="1"/>
  <c r="S88" i="1" s="1"/>
  <c r="P89" i="1"/>
  <c r="R89" i="1" s="1"/>
  <c r="S89" i="1" s="1"/>
  <c r="P90" i="1"/>
  <c r="R90" i="1" s="1"/>
  <c r="S90" i="1" s="1"/>
  <c r="P30" i="1"/>
  <c r="R30" i="1" s="1"/>
  <c r="S30" i="1" s="1"/>
  <c r="Q90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M30" i="1"/>
  <c r="Q61" i="1"/>
  <c r="Q62" i="1"/>
  <c r="Q63" i="1"/>
  <c r="Q64" i="1"/>
  <c r="Q65" i="1"/>
  <c r="Q66" i="1"/>
  <c r="Q67" i="1"/>
  <c r="Q68" i="1"/>
  <c r="Q69" i="1"/>
  <c r="Q70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71" i="1"/>
  <c r="M62" i="1" l="1"/>
  <c r="M58" i="1"/>
  <c r="M73" i="1"/>
  <c r="M69" i="1"/>
  <c r="M61" i="1"/>
  <c r="M49" i="1"/>
  <c r="M43" i="1"/>
  <c r="M68" i="1"/>
  <c r="M32" i="1"/>
  <c r="M84" i="1"/>
  <c r="M76" i="1"/>
  <c r="M60" i="1"/>
  <c r="M89" i="1"/>
  <c r="M81" i="1"/>
  <c r="M56" i="1"/>
  <c r="M80" i="1"/>
  <c r="M71" i="1"/>
  <c r="M39" i="1"/>
  <c r="M35" i="1"/>
  <c r="M70" i="1"/>
  <c r="M87" i="1"/>
  <c r="M90" i="1"/>
  <c r="M83" i="1"/>
  <c r="M55" i="1"/>
  <c r="M67" i="1"/>
  <c r="M77" i="1"/>
  <c r="M78" i="1"/>
  <c r="M52" i="1"/>
  <c r="M86" i="1"/>
  <c r="M75" i="1"/>
  <c r="M59" i="1"/>
  <c r="M51" i="1"/>
  <c r="M79" i="1"/>
  <c r="M47" i="1"/>
  <c r="M82" i="1"/>
  <c r="M63" i="1"/>
  <c r="M53" i="1"/>
  <c r="M85" i="1"/>
  <c r="M65" i="1"/>
  <c r="M45" i="1"/>
  <c r="M41" i="1"/>
  <c r="M38" i="1"/>
  <c r="M37" i="1"/>
  <c r="M33" i="1"/>
  <c r="M66" i="1"/>
  <c r="M57" i="1"/>
  <c r="M31" i="1"/>
  <c r="M64" i="1"/>
  <c r="M48" i="1"/>
  <c r="M40" i="1"/>
  <c r="M88" i="1"/>
  <c r="M74" i="1"/>
  <c r="M50" i="1"/>
  <c r="M42" i="1"/>
  <c r="M34" i="1"/>
  <c r="M72" i="1"/>
  <c r="M54" i="1"/>
  <c r="M44" i="1"/>
  <c r="M36" i="1"/>
  <c r="M46" i="1"/>
  <c r="T31" i="1" l="1"/>
  <c r="T57" i="1"/>
  <c r="T85" i="1"/>
  <c r="T88" i="1"/>
  <c r="T75" i="1"/>
  <c r="T78" i="1"/>
  <c r="T41" i="1"/>
  <c r="T83" i="1"/>
  <c r="T49" i="1"/>
  <c r="T87" i="1"/>
  <c r="T79" i="1"/>
  <c r="T77" i="1"/>
  <c r="S91" i="1" l="1"/>
  <c r="N97" i="1" s="1"/>
  <c r="O91" i="1"/>
  <c r="N96" i="1" s="1"/>
  <c r="T80" i="1"/>
  <c r="T76" i="1"/>
  <c r="T37" i="1"/>
  <c r="T72" i="1"/>
  <c r="T82" i="1"/>
  <c r="T90" i="1"/>
  <c r="T86" i="1"/>
  <c r="T61" i="1"/>
  <c r="T81" i="1"/>
  <c r="T47" i="1"/>
  <c r="T70" i="1"/>
  <c r="T51" i="1"/>
  <c r="T69" i="1"/>
  <c r="T89" i="1"/>
  <c r="T63" i="1"/>
  <c r="T65" i="1"/>
  <c r="T71" i="1"/>
  <c r="T66" i="1"/>
  <c r="T68" i="1"/>
  <c r="T52" i="1"/>
  <c r="T67" i="1"/>
  <c r="T45" i="1"/>
  <c r="L97" i="1"/>
  <c r="T35" i="1"/>
  <c r="T55" i="1"/>
  <c r="T43" i="1"/>
  <c r="T73" i="1"/>
  <c r="T59" i="1"/>
  <c r="T54" i="1"/>
  <c r="T53" i="1"/>
  <c r="T33" i="1"/>
  <c r="T39" i="1"/>
  <c r="T30" i="1"/>
  <c r="L96" i="1"/>
  <c r="T46" i="1"/>
  <c r="T74" i="1"/>
  <c r="T32" i="1"/>
  <c r="T40" i="1"/>
  <c r="T42" i="1"/>
  <c r="T48" i="1"/>
  <c r="T50" i="1"/>
  <c r="T60" i="1"/>
  <c r="T58" i="1"/>
  <c r="T36" i="1"/>
  <c r="T62" i="1"/>
  <c r="T44" i="1"/>
  <c r="T34" i="1"/>
  <c r="T56" i="1"/>
  <c r="T84" i="1"/>
  <c r="T64" i="1"/>
  <c r="T38" i="1"/>
  <c r="N98" i="1" l="1"/>
  <c r="O96" i="1" l="1"/>
  <c r="U30" i="1" s="1"/>
  <c r="U38" i="1" l="1"/>
  <c r="U34" i="1"/>
  <c r="U35" i="1"/>
  <c r="U33" i="1"/>
  <c r="U37" i="1"/>
  <c r="U36" i="1"/>
  <c r="U39" i="1"/>
  <c r="U31" i="1"/>
  <c r="U32" i="1"/>
  <c r="AB16" i="1" l="1"/>
  <c r="T16" i="1" l="1"/>
  <c r="T22" i="1" s="1"/>
  <c r="S22" i="1"/>
  <c r="M97" i="1" s="1"/>
  <c r="O97" i="1" l="1"/>
  <c r="M98" i="1"/>
  <c r="O98" i="1" l="1"/>
  <c r="V37" i="1"/>
  <c r="V33" i="1"/>
  <c r="V38" i="1"/>
  <c r="V36" i="1"/>
  <c r="V34" i="1"/>
  <c r="V35" i="1"/>
  <c r="V39" i="1"/>
  <c r="V30" i="1"/>
  <c r="V32" i="1"/>
  <c r="V31" i="1"/>
</calcChain>
</file>

<file path=xl/sharedStrings.xml><?xml version="1.0" encoding="utf-8"?>
<sst xmlns="http://schemas.openxmlformats.org/spreadsheetml/2006/main" count="201" uniqueCount="159">
  <si>
    <t>NON</t>
  </si>
  <si>
    <t xml:space="preserve">APELIDOS </t>
  </si>
  <si>
    <t xml:space="preserve">NOME </t>
  </si>
  <si>
    <t>OCUPACIÓN</t>
  </si>
  <si>
    <t>DISCAPACIDADE</t>
  </si>
  <si>
    <t>DATA NACEMENTO</t>
  </si>
  <si>
    <t>S.S.</t>
  </si>
  <si>
    <t>DÍAS SUBVENCIO NADOS</t>
  </si>
  <si>
    <t>GRAO</t>
  </si>
  <si>
    <t>SI</t>
  </si>
  <si>
    <t xml:space="preserve">CEE SOLICITANTE: </t>
  </si>
  <si>
    <t xml:space="preserve">EXPEDIENTE Nº: </t>
  </si>
  <si>
    <t>DNI/NIF:</t>
  </si>
  <si>
    <t>Nome da persoa representante:</t>
  </si>
  <si>
    <t>Concello:</t>
  </si>
  <si>
    <t>*Os títulos en cor azul sinalan que as celdas que conteñen valores despregables</t>
  </si>
  <si>
    <t>*PARA INSERTAR FILAS: colocar o rato en calquera das filas centrais de cada anualidade que estea baleira e facer clik co botón dereito en "copiar", logo facer click de novo en "insertar celdas copiadas"</t>
  </si>
  <si>
    <t>DNI/NIE</t>
  </si>
  <si>
    <t>DATA  alta Seg.Soc.</t>
  </si>
  <si>
    <t>XORNADA (%)</t>
  </si>
  <si>
    <t>APELIDOS</t>
  </si>
  <si>
    <t>NOME</t>
  </si>
  <si>
    <t>escoller circunstancia</t>
  </si>
  <si>
    <t>tipo de discapacidade</t>
  </si>
  <si>
    <t>tipo de documento</t>
  </si>
  <si>
    <t>TIPO DE AXUDA (artigo 37.1)</t>
  </si>
  <si>
    <t>Modalidade de asistencia técnica (art. 40.1)</t>
  </si>
  <si>
    <t>elixir tipo documento</t>
  </si>
  <si>
    <t>Elixir tipo de axuda</t>
  </si>
  <si>
    <t>elixir modalidade de asistencia técnica</t>
  </si>
  <si>
    <t>I</t>
  </si>
  <si>
    <t>FACTURA</t>
  </si>
  <si>
    <r>
      <t xml:space="preserve">Subvención para a a adaptación de postos de traballo </t>
    </r>
    <r>
      <rPr>
        <b/>
        <sz val="10"/>
        <color rgb="FF000000"/>
        <rFont val="Arial Narrow"/>
        <family val="2"/>
      </rPr>
      <t>(procemento TR341N)</t>
    </r>
  </si>
  <si>
    <r>
      <rPr>
        <b/>
        <sz val="10"/>
        <color rgb="FF000000"/>
        <rFont val="Arial Narrow"/>
        <family val="2"/>
      </rPr>
      <t xml:space="preserve">a) </t>
    </r>
    <r>
      <rPr>
        <sz val="10"/>
        <color rgb="FF000000"/>
        <rFont val="Arial Narrow"/>
        <family val="2"/>
      </rPr>
      <t>Contrtación de persoal de dirección</t>
    </r>
  </si>
  <si>
    <t>F</t>
  </si>
  <si>
    <t>ORZAMENTO</t>
  </si>
  <si>
    <r>
      <t xml:space="preserve">Subvención para a asistencia técnica </t>
    </r>
    <r>
      <rPr>
        <b/>
        <sz val="10"/>
        <color rgb="FF000000"/>
        <rFont val="Arial Narrow"/>
        <family val="2"/>
      </rPr>
      <t>(procedemento TR341N)</t>
    </r>
  </si>
  <si>
    <r>
      <rPr>
        <b/>
        <sz val="10"/>
        <color rgb="FF000000"/>
        <rFont val="Arial Narrow"/>
        <family val="2"/>
      </rPr>
      <t>b)</t>
    </r>
    <r>
      <rPr>
        <sz val="10"/>
        <color rgb="FF000000"/>
        <rFont val="Arial Narrow"/>
        <family val="2"/>
      </rPr>
      <t xml:space="preserve"> Certificacións de calidade:implantación/obtención/renovación</t>
    </r>
  </si>
  <si>
    <t>sexo</t>
  </si>
  <si>
    <t>S</t>
  </si>
  <si>
    <t>OUTRO</t>
  </si>
  <si>
    <r>
      <rPr>
        <b/>
        <sz val="10"/>
        <color rgb="FF000000"/>
        <rFont val="Arial Narrow"/>
        <family val="2"/>
      </rPr>
      <t xml:space="preserve">c) </t>
    </r>
    <r>
      <rPr>
        <sz val="10"/>
        <color rgb="FF000000"/>
        <rFont val="Arial Narrow"/>
        <family val="2"/>
      </rPr>
      <t>Creación centro de traballo ou diversificación de actividade</t>
    </r>
  </si>
  <si>
    <t>EM</t>
  </si>
  <si>
    <r>
      <rPr>
        <b/>
        <sz val="10"/>
        <color rgb="FF000000"/>
        <rFont val="Arial Narrow"/>
        <family val="2"/>
      </rPr>
      <t>d)</t>
    </r>
    <r>
      <rPr>
        <sz val="10"/>
        <color rgb="FF000000"/>
        <rFont val="Arial Narrow"/>
        <family val="2"/>
      </rPr>
      <t xml:space="preserve"> Informe de auditoría sobre a conta xustificativa</t>
    </r>
  </si>
  <si>
    <t>H</t>
  </si>
  <si>
    <t>ER</t>
  </si>
  <si>
    <t>M</t>
  </si>
  <si>
    <t>tipo de contrato</t>
  </si>
  <si>
    <t>Int</t>
  </si>
  <si>
    <t>Técnico/a</t>
  </si>
  <si>
    <t>Encargado/a</t>
  </si>
  <si>
    <t>DATA FIN Seg.Soc.</t>
  </si>
  <si>
    <t>DATA    ALTA Seg.Soc.</t>
  </si>
  <si>
    <t>TIPO CONTRATO (2)</t>
  </si>
  <si>
    <t>(2) TIPO DE CONTRATO: Indefinido, Int=Interinidade</t>
  </si>
  <si>
    <t>T</t>
  </si>
  <si>
    <t xml:space="preserve">Total </t>
  </si>
  <si>
    <t xml:space="preserve">TOTAL </t>
  </si>
  <si>
    <t xml:space="preserve"> PERSOAL DA UNIDADE DE APOIO Á ACTIVIDADE PROFESIONAL</t>
  </si>
  <si>
    <t>anualidade</t>
  </si>
  <si>
    <t>IMPORTE AXUDA</t>
  </si>
  <si>
    <t>TOTAL</t>
  </si>
  <si>
    <t>custos salariais (%xornada imputada á UAAP</t>
  </si>
  <si>
    <t>Nº persoas atendidos</t>
  </si>
  <si>
    <t>P. SUBVENCIONABLE
desde                   ata</t>
  </si>
  <si>
    <t>P. SUBVENCIONABLE
desde                      ata</t>
  </si>
  <si>
    <r>
      <t xml:space="preserve">CONTÍA POR PERSOAS CON DISCAPACIDADE  atendidas </t>
    </r>
    <r>
      <rPr>
        <sz val="9"/>
        <rFont val="Arial Narrow"/>
        <family val="2"/>
      </rPr>
      <t>(2.400€/ano /100% xornada )</t>
    </r>
  </si>
  <si>
    <t>Lugar e data:</t>
  </si>
  <si>
    <t xml:space="preserve">SINATURA DA PERSOA SOLICITANTE OU REPRESENTANTE </t>
  </si>
  <si>
    <t>Procedemento:</t>
  </si>
  <si>
    <t>TR341K</t>
  </si>
  <si>
    <t xml:space="preserve">CENTRO DE TRABALLO (Enderezo): </t>
  </si>
  <si>
    <t>TIPO (1)</t>
  </si>
  <si>
    <t xml:space="preserve">OCUPACIÓN(3) </t>
  </si>
  <si>
    <t>(3) OCUPACIÓN: Técnico/a ou Encargado/a</t>
  </si>
  <si>
    <t>(4) Xornada mínima. Ver a folla "composiciónUAAP" artigo 31 da Orde 8/08/2019)</t>
  </si>
  <si>
    <t>TIPO CONTRATO (5)</t>
  </si>
  <si>
    <r>
      <t>DÍAS SUBVENCIO NADOS</t>
    </r>
    <r>
      <rPr>
        <sz val="10"/>
        <color rgb="FF0000FF"/>
        <rFont val="Arial Narrow"/>
        <family val="2"/>
      </rPr>
      <t xml:space="preserve"> (6)</t>
    </r>
    <r>
      <rPr>
        <sz val="10"/>
        <color rgb="FF0070C0"/>
        <rFont val="Arial Narrow"/>
        <family val="2"/>
      </rPr>
      <t xml:space="preserve"> </t>
    </r>
  </si>
  <si>
    <t>(5) TIPO DE CONTRATO: Indefinido, Int=Interinidade; T=Temporal (mínimo 6 meses)</t>
  </si>
  <si>
    <t>(6) cálculos= meses de 30 días. Períodos inferiores ao mes calculanse en días</t>
  </si>
  <si>
    <r>
      <t xml:space="preserve">XORNADA DEDICACIÓN UNIDADE APOIO (%) </t>
    </r>
    <r>
      <rPr>
        <sz val="10"/>
        <color rgb="FF0000FF"/>
        <rFont val="Arial Narrow"/>
        <family val="2"/>
      </rPr>
      <t>(4)</t>
    </r>
  </si>
  <si>
    <t xml:space="preserve">porcentaxe subvencionable </t>
  </si>
  <si>
    <t>CUSTOS SALARIAIS DA UNIDADE DE APOIO Á ACTIVIDADE PROFESIONAL</t>
  </si>
  <si>
    <t>IMPORTE DA AXUDA PARA O CUSTO SALARIAL DA UNIDADE DE APOIO</t>
  </si>
  <si>
    <t>elixir si/non</t>
  </si>
  <si>
    <t>Traba.</t>
  </si>
  <si>
    <t>Técn. %</t>
  </si>
  <si>
    <t>Encarg.</t>
  </si>
  <si>
    <t>Encargados</t>
  </si>
  <si>
    <t>Modulo completo</t>
  </si>
  <si>
    <t>Modulo Completo</t>
  </si>
  <si>
    <t>(1 a 100 %)</t>
  </si>
  <si>
    <t>(1 a 50%)</t>
  </si>
  <si>
    <t>Tec- 1-15</t>
  </si>
  <si>
    <t>Tec-16-30</t>
  </si>
  <si>
    <t>Tec-31-45</t>
  </si>
  <si>
    <t>(100+50=150)</t>
  </si>
  <si>
    <t>Tec-46-60</t>
  </si>
  <si>
    <t>100%*2=200</t>
  </si>
  <si>
    <t>Enc-1-15</t>
  </si>
  <si>
    <t>Enc-16-30</t>
  </si>
  <si>
    <t>(100%*2 =200)</t>
  </si>
  <si>
    <t>Enc-31-45</t>
  </si>
  <si>
    <t>(100%*3=300)</t>
  </si>
  <si>
    <t>Enc-46-60</t>
  </si>
  <si>
    <t>100%*40 = 400</t>
  </si>
  <si>
    <t>Se o modulo non está completo farase tendo en conta as porcentaxes do cadro anterior según o número de traballadores</t>
  </si>
  <si>
    <t>Encar.</t>
  </si>
  <si>
    <t>2 a 100%</t>
  </si>
  <si>
    <t>1 a 50%</t>
  </si>
  <si>
    <t>300 a 100%</t>
  </si>
  <si>
    <t>Tec-61 -75</t>
  </si>
  <si>
    <t>200+50= 250</t>
  </si>
  <si>
    <t>Tec-76-90</t>
  </si>
  <si>
    <t>100*3=300</t>
  </si>
  <si>
    <t>Tec -91-105</t>
  </si>
  <si>
    <t>300+50=350</t>
  </si>
  <si>
    <t>Tec-106-120</t>
  </si>
  <si>
    <t>100%*4=400</t>
  </si>
  <si>
    <t>Enc-61-75</t>
  </si>
  <si>
    <t>100%*5=500</t>
  </si>
  <si>
    <t>Enc-76-90</t>
  </si>
  <si>
    <t>100*6=600</t>
  </si>
  <si>
    <t>Enc-91-105</t>
  </si>
  <si>
    <t>100%*7=700</t>
  </si>
  <si>
    <t>Enc-106-120</t>
  </si>
  <si>
    <t>100%*8=800</t>
  </si>
  <si>
    <r>
      <rPr>
        <b/>
        <sz val="10"/>
        <color rgb="FF000000"/>
        <rFont val="Calibri"/>
        <family val="2"/>
      </rPr>
      <t>Modulo   1-15 trab</t>
    </r>
    <r>
      <rPr>
        <sz val="10"/>
        <color rgb="FF000000"/>
        <rFont val="Calibri"/>
        <family val="2"/>
      </rPr>
      <t xml:space="preserve">
 ( 1 tec a 20% e 1 encargado  a 100%)</t>
    </r>
  </si>
  <si>
    <r>
      <rPr>
        <b/>
        <sz val="10"/>
        <color rgb="FF000000"/>
        <rFont val="Calibri"/>
        <family val="2"/>
      </rPr>
      <t>Modulo  16-30 trab</t>
    </r>
    <r>
      <rPr>
        <sz val="10"/>
        <color rgb="FF000000"/>
        <rFont val="Calibri"/>
        <family val="2"/>
      </rPr>
      <t xml:space="preserve"> 
( 1 Tec a 80%  2 encargados a 100%)</t>
    </r>
  </si>
  <si>
    <r>
      <rPr>
        <b/>
        <sz val="10"/>
        <color rgb="FF000000"/>
        <rFont val="Calibri"/>
        <family val="2"/>
      </rPr>
      <t xml:space="preserve">Modulo  31-45 trab </t>
    </r>
    <r>
      <rPr>
        <sz val="10"/>
        <color rgb="FF000000"/>
        <rFont val="Calibri"/>
        <family val="2"/>
      </rPr>
      <t xml:space="preserve">
( 1 Tec a 100% 1 tec. 50% , 3 enc.a 100%)</t>
    </r>
  </si>
  <si>
    <r>
      <rPr>
        <b/>
        <sz val="10"/>
        <color rgb="FF000000"/>
        <rFont val="Calibri"/>
        <family val="2"/>
      </rPr>
      <t>Modulo 46-60 trab</t>
    </r>
    <r>
      <rPr>
        <sz val="10"/>
        <color rgb="FF000000"/>
        <rFont val="Calibri"/>
        <family val="2"/>
      </rPr>
      <t xml:space="preserve">
( 2  Tec a 100% ,4 enc.a 100%, )</t>
    </r>
  </si>
  <si>
    <r>
      <rPr>
        <b/>
        <sz val="10"/>
        <color rgb="FF000000"/>
        <rFont val="Calibri"/>
        <family val="2"/>
      </rPr>
      <t>Modulo 61-75 trab</t>
    </r>
    <r>
      <rPr>
        <sz val="10"/>
        <color rgb="FF000000"/>
        <rFont val="Calibri"/>
        <family val="2"/>
      </rPr>
      <t xml:space="preserve">
 (2 tec a 100% 1 a 50% e 5 encargados 100% )</t>
    </r>
  </si>
  <si>
    <r>
      <rPr>
        <b/>
        <sz val="10"/>
        <color rgb="FF000000"/>
        <rFont val="Calibri"/>
        <family val="2"/>
      </rPr>
      <t>Modulo 76-90 trab</t>
    </r>
    <r>
      <rPr>
        <sz val="10"/>
        <color rgb="FF000000"/>
        <rFont val="Calibri"/>
        <family val="2"/>
      </rPr>
      <t xml:space="preserve">
 (3 Tec 6 ecargados a 100%)</t>
    </r>
  </si>
  <si>
    <r>
      <rPr>
        <b/>
        <sz val="10"/>
        <color rgb="FF000000"/>
        <rFont val="Calibri"/>
        <family val="2"/>
      </rPr>
      <t>Modulo 91-105 trab</t>
    </r>
    <r>
      <rPr>
        <sz val="10"/>
        <color rgb="FF000000"/>
        <rFont val="Calibri"/>
        <family val="2"/>
      </rPr>
      <t xml:space="preserve">
 ( 3 Tec a 100% 1 tec. 50% , 7 enc.a 100%,)</t>
    </r>
  </si>
  <si>
    <r>
      <rPr>
        <b/>
        <sz val="10"/>
        <color rgb="FF000000"/>
        <rFont val="Calibri"/>
        <family val="2"/>
      </rPr>
      <t>Modulo 106-120 trab</t>
    </r>
    <r>
      <rPr>
        <sz val="10"/>
        <color rgb="FF000000"/>
        <rFont val="Calibri"/>
        <family val="2"/>
      </rPr>
      <t xml:space="preserve">
 (4 Tec a 100% 8 enc.a 100%, )</t>
    </r>
  </si>
  <si>
    <t>PERSOAS CON DISCAPACIDADE DO CEE (art. 5.2)</t>
  </si>
  <si>
    <t xml:space="preserve">Contía por postos  </t>
  </si>
  <si>
    <t>P</t>
  </si>
  <si>
    <t>PC</t>
  </si>
  <si>
    <t>(1) Tipo de discapacidade:  (P) psíquica, (PC) Parálise cerebral, (I) intelectual, (EM) Enfermidade mental (F) Física, (S) sensorial, (ER) Enfermidades raras</t>
  </si>
  <si>
    <t>(1) Tipo de discapacidade: (P) psíquica, (PC) Parálise cerebral, (I) intelectual, (EM) Enfermidade mental (F) Física, (S) sensorial (ER) Enfermidades raras</t>
  </si>
  <si>
    <t>Tipo de discapacidade: (P) psíquica, (PC) Parálise cerebral, (I) intelectual, (EM) Enfermidade mental (F) Física, (S) sensorial (ER) Enfermidades raras</t>
  </si>
  <si>
    <t>Contía por persoa según o importe concedido</t>
  </si>
  <si>
    <t>Nome da persoa substituída no caso de contrato de interinidade</t>
  </si>
  <si>
    <t>INICIATIVA SOCIAL:</t>
  </si>
  <si>
    <t xml:space="preserve"> DIAS EN ERTE</t>
  </si>
  <si>
    <t>OBSERVACIÓNS</t>
  </si>
  <si>
    <t>OU</t>
  </si>
  <si>
    <t>SEXO (H/M,Outros)</t>
  </si>
  <si>
    <t>ANUALIDADE 2022</t>
  </si>
  <si>
    <t>IMPORTE 2022</t>
  </si>
  <si>
    <t>Nº Rexistro ou data pub.
Conv. Col</t>
  </si>
  <si>
    <t>importe ANUALIDADE 2022</t>
  </si>
  <si>
    <t>ANUALIDADE 2023</t>
  </si>
  <si>
    <t>IMPORTE 2023</t>
  </si>
  <si>
    <t>CUSTOS SALARIAIS TOTAIS do persoal da unidade de apoio correspondentes ao período subvencionable (01/07/2022 a 30/06/2023)</t>
  </si>
  <si>
    <t>CERTIFICACIÓN DO PERSOAL DA UNIDADE DE APOIO E DA RELACIÓN NOMINAL DAS PERSOAS CON DISCAPACIDADE QUE ATENDE
 (Relación do persoal contratado a 01/07/2022)</t>
  </si>
  <si>
    <t>SALARIO DE CONVENIO</t>
  </si>
  <si>
    <r>
      <t>DÍAS SUBVENCIO NADOS</t>
    </r>
    <r>
      <rPr>
        <sz val="10"/>
        <color theme="0"/>
        <rFont val="Arial Narrow"/>
        <family val="2"/>
      </rPr>
      <t xml:space="preserve"> (6)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</si>
</sst>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 %"/>
    <numFmt numFmtId="165" formatCode="_-* #,##0.00\ _€_-;\-* #,##0.00\ _€_-;_-* \-??\ _€_-;_-@_-"/>
    <numFmt numFmtId="166" formatCode="#,##0.00_ ;[Red]\-#,##0.00\ "/>
  </numFmts>
  <fonts count="51" x14ac:knownFonts="1">
    <font>
      <sz val="11"/>
      <color rgb="FF000000"/>
      <name val="Calibri"/>
      <family val="2"/>
      <charset val="1"/>
    </font>
    <font>
      <b/>
      <sz val="10"/>
      <name val="Arial Narrow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 Narrow"/>
      <family val="2"/>
      <charset val="1"/>
    </font>
    <font>
      <sz val="10"/>
      <color rgb="FF0000FF"/>
      <name val="Arial Narrow"/>
      <family val="2"/>
      <charset val="1"/>
    </font>
    <font>
      <sz val="10"/>
      <color theme="1"/>
      <name val="Calibri"/>
      <family val="2"/>
      <scheme val="minor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8"/>
      <color rgb="FF000000"/>
      <name val="Trebuchet MS"/>
      <family val="2"/>
    </font>
    <font>
      <sz val="9"/>
      <name val="Arial Narrow"/>
      <family val="2"/>
    </font>
    <font>
      <sz val="10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sz val="10"/>
      <color rgb="FF000000"/>
      <name val="Calibri"/>
      <family val="2"/>
      <charset val="1"/>
    </font>
    <font>
      <b/>
      <sz val="10"/>
      <name val="Arial Narrow"/>
      <family val="2"/>
    </font>
    <font>
      <b/>
      <sz val="10"/>
      <color rgb="FFFF0000"/>
      <name val="Arial Narrow"/>
      <family val="2"/>
      <charset val="1"/>
    </font>
    <font>
      <sz val="10"/>
      <color rgb="FF0000FF"/>
      <name val="Calibri"/>
      <family val="2"/>
      <charset val="1"/>
    </font>
    <font>
      <b/>
      <sz val="10"/>
      <color theme="5" tint="-0.249977111117893"/>
      <name val="Arial Narrow"/>
      <family val="2"/>
      <charset val="1"/>
    </font>
    <font>
      <sz val="10"/>
      <name val="Calibri"/>
      <family val="2"/>
      <charset val="1"/>
    </font>
    <font>
      <sz val="10"/>
      <color rgb="FF0070C0"/>
      <name val="Arial Narrow"/>
      <family val="2"/>
    </font>
    <font>
      <sz val="10"/>
      <color rgb="FFFF0000"/>
      <name val="Calibri"/>
      <family val="2"/>
      <charset val="1"/>
    </font>
    <font>
      <sz val="11"/>
      <color rgb="FF000000"/>
      <name val="Arial Narrow"/>
      <family val="2"/>
      <charset val="1"/>
    </font>
    <font>
      <b/>
      <sz val="14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4"/>
      <color rgb="FF0000FF"/>
      <name val="Arial Narrow"/>
      <family val="2"/>
      <charset val="1"/>
    </font>
    <font>
      <sz val="10"/>
      <color rgb="FF0000FF"/>
      <name val="Arial Narrow"/>
      <family val="2"/>
    </font>
    <font>
      <b/>
      <sz val="14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1"/>
      <color rgb="FF000000"/>
      <name val="Calibri"/>
      <family val="2"/>
    </font>
    <font>
      <sz val="18"/>
      <name val="Calibri"/>
      <family val="2"/>
      <charset val="1"/>
    </font>
    <font>
      <sz val="10"/>
      <color theme="0"/>
      <name val="Calibri"/>
      <family val="2"/>
      <charset val="1"/>
    </font>
    <font>
      <b/>
      <sz val="12"/>
      <name val="Arial Narrow"/>
      <family val="2"/>
      <charset val="1"/>
    </font>
    <font>
      <sz val="10"/>
      <color theme="5" tint="-0.249977111117893"/>
      <name val="Arial Narrow"/>
      <family val="2"/>
      <charset val="1"/>
    </font>
    <font>
      <sz val="10"/>
      <color theme="5" tint="-0.249977111117893"/>
      <name val="Calibri"/>
      <family val="2"/>
      <charset val="1"/>
    </font>
    <font>
      <sz val="16"/>
      <name val="Calibri"/>
      <family val="2"/>
    </font>
    <font>
      <sz val="10"/>
      <color rgb="FFFF0000"/>
      <name val="Calibri"/>
      <family val="2"/>
      <scheme val="minor"/>
    </font>
    <font>
      <b/>
      <sz val="14"/>
      <color rgb="FFFF0000"/>
      <name val="Arial Narrow"/>
      <family val="2"/>
    </font>
    <font>
      <sz val="10"/>
      <color rgb="FFFF0000"/>
      <name val="Arial Narrow"/>
      <family val="2"/>
      <charset val="1"/>
    </font>
    <font>
      <b/>
      <sz val="14"/>
      <color theme="0"/>
      <name val="Arial Narrow"/>
      <family val="2"/>
    </font>
    <font>
      <sz val="10"/>
      <color theme="0"/>
      <name val="Calibri"/>
      <family val="2"/>
      <scheme val="minor"/>
    </font>
    <font>
      <sz val="10"/>
      <color theme="0"/>
      <name val="Arial Narrow"/>
      <family val="2"/>
      <charset val="1"/>
    </font>
    <font>
      <sz val="10"/>
      <color theme="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4" tint="0.59999389629810485"/>
        <bgColor rgb="FFBFBFB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9CDE5"/>
        <bgColor rgb="FFC0C0C0"/>
      </patternFill>
    </fill>
    <fill>
      <patternFill patternType="solid">
        <fgColor theme="4" tint="0.59999389629810485"/>
        <bgColor rgb="FFC0C0C0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39997558519241921"/>
        <bgColor rgb="FFC0C0C0"/>
      </patternFill>
    </fill>
    <fill>
      <patternFill patternType="solid">
        <fgColor theme="4" tint="0.39997558519241921"/>
        <bgColor rgb="FFDCE6F2"/>
      </patternFill>
    </fill>
    <fill>
      <patternFill patternType="solid">
        <fgColor theme="4" tint="0.39997558519241921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B9CDE5"/>
        <bgColor rgb="FFA7C0DE"/>
      </patternFill>
    </fill>
    <fill>
      <patternFill patternType="solid">
        <fgColor rgb="FF95B3D7"/>
        <bgColor rgb="FFA7C0DE"/>
      </patternFill>
    </fill>
  </fills>
  <borders count="75">
    <border>
      <left/>
      <right/>
      <top/>
      <bottom/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theme="0" tint="-0.34998626667073579"/>
      </left>
      <right/>
      <top/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thin">
        <color theme="0" tint="-0.34998626667073579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double">
        <color rgb="FF000000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 style="thin">
        <color auto="1"/>
      </bottom>
      <diagonal/>
    </border>
    <border>
      <left/>
      <right style="double">
        <color rgb="FF000000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double">
        <color rgb="FF000000"/>
      </right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double">
        <color indexed="64"/>
      </right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165" fontId="2" fillId="0" borderId="0" applyBorder="0" applyProtection="0"/>
    <xf numFmtId="44" fontId="2" fillId="0" borderId="0" applyFont="0" applyFill="0" applyBorder="0" applyAlignment="0" applyProtection="0"/>
  </cellStyleXfs>
  <cellXfs count="275">
    <xf numFmtId="0" fontId="0" fillId="0" borderId="0" xfId="0"/>
    <xf numFmtId="49" fontId="0" fillId="0" borderId="0" xfId="0" applyNumberFormat="1"/>
    <xf numFmtId="0" fontId="3" fillId="5" borderId="0" xfId="0" applyFont="1" applyFill="1"/>
    <xf numFmtId="0" fontId="3" fillId="10" borderId="0" xfId="0" applyFont="1" applyFill="1"/>
    <xf numFmtId="0" fontId="3" fillId="0" borderId="0" xfId="0" applyFont="1" applyFill="1"/>
    <xf numFmtId="0" fontId="9" fillId="0" borderId="0" xfId="0" applyFont="1" applyFill="1"/>
    <xf numFmtId="0" fontId="10" fillId="0" borderId="0" xfId="0" applyFont="1" applyBorder="1" applyAlignment="1">
      <alignment horizontal="left" vertical="center"/>
    </xf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7" fillId="9" borderId="16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wrapText="1"/>
    </xf>
    <xf numFmtId="0" fontId="16" fillId="0" borderId="4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wrapText="1"/>
    </xf>
    <xf numFmtId="0" fontId="14" fillId="0" borderId="5" xfId="0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 applyProtection="1">
      <alignment horizontal="center" wrapText="1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6" fillId="6" borderId="6" xfId="0" applyFont="1" applyFill="1" applyBorder="1" applyAlignment="1" applyProtection="1">
      <alignment wrapText="1"/>
    </xf>
    <xf numFmtId="0" fontId="14" fillId="6" borderId="8" xfId="0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 applyProtection="1">
      <alignment wrapText="1"/>
    </xf>
    <xf numFmtId="0" fontId="17" fillId="0" borderId="5" xfId="0" applyFont="1" applyFill="1" applyBorder="1" applyAlignment="1" applyProtection="1">
      <alignment vertical="center" wrapText="1"/>
    </xf>
    <xf numFmtId="0" fontId="15" fillId="0" borderId="0" xfId="0" applyFont="1" applyAlignment="1" applyProtection="1">
      <alignment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14" fontId="13" fillId="2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165" fontId="13" fillId="5" borderId="2" xfId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vertical="center" wrapText="1"/>
    </xf>
    <xf numFmtId="43" fontId="20" fillId="0" borderId="0" xfId="0" applyNumberFormat="1" applyFont="1" applyAlignment="1">
      <alignment wrapText="1"/>
    </xf>
    <xf numFmtId="0" fontId="6" fillId="12" borderId="20" xfId="0" applyFont="1" applyFill="1" applyBorder="1" applyAlignment="1" applyProtection="1">
      <alignment horizontal="center" vertical="center" wrapText="1"/>
    </xf>
    <xf numFmtId="0" fontId="6" fillId="6" borderId="20" xfId="0" applyFont="1" applyFill="1" applyBorder="1" applyAlignment="1" applyProtection="1">
      <alignment horizontal="center" vertical="center" wrapText="1"/>
    </xf>
    <xf numFmtId="0" fontId="6" fillId="13" borderId="2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4" fontId="22" fillId="4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65" fontId="16" fillId="0" borderId="0" xfId="1" applyFont="1" applyFill="1" applyBorder="1" applyAlignment="1" applyProtection="1">
      <alignment horizontal="right" vertical="center" wrapText="1"/>
    </xf>
    <xf numFmtId="165" fontId="16" fillId="0" borderId="0" xfId="1" applyFont="1" applyFill="1" applyBorder="1" applyAlignment="1" applyProtection="1">
      <alignment horizontal="right" vertical="center"/>
    </xf>
    <xf numFmtId="165" fontId="16" fillId="0" borderId="0" xfId="0" applyNumberFormat="1" applyFont="1" applyFill="1" applyBorder="1" applyAlignment="1">
      <alignment vertical="center" wrapText="1"/>
    </xf>
    <xf numFmtId="0" fontId="24" fillId="5" borderId="0" xfId="0" applyFont="1" applyFill="1" applyBorder="1" applyAlignment="1" applyProtection="1">
      <alignment horizontal="right" vertical="center" wrapText="1"/>
    </xf>
    <xf numFmtId="0" fontId="25" fillId="5" borderId="0" xfId="0" applyFont="1" applyFill="1" applyBorder="1" applyAlignment="1" applyProtection="1">
      <alignment horizontal="right" vertical="center"/>
    </xf>
    <xf numFmtId="0" fontId="26" fillId="6" borderId="6" xfId="0" applyFont="1" applyFill="1" applyBorder="1" applyAlignment="1" applyProtection="1">
      <alignment horizontal="right" vertical="center" wrapText="1"/>
    </xf>
    <xf numFmtId="0" fontId="26" fillId="6" borderId="8" xfId="0" applyFont="1" applyFill="1" applyBorder="1" applyAlignment="1" applyProtection="1">
      <alignment horizontal="right" vertical="center"/>
    </xf>
    <xf numFmtId="0" fontId="26" fillId="6" borderId="10" xfId="0" applyFont="1" applyFill="1" applyBorder="1" applyAlignment="1" applyProtection="1">
      <alignment horizontal="right" vertical="center"/>
    </xf>
    <xf numFmtId="0" fontId="27" fillId="6" borderId="12" xfId="0" applyFont="1" applyFill="1" applyBorder="1" applyAlignment="1" applyProtection="1">
      <alignment horizontal="right" vertical="center"/>
    </xf>
    <xf numFmtId="0" fontId="26" fillId="6" borderId="12" xfId="0" applyFont="1" applyFill="1" applyBorder="1" applyAlignment="1" applyProtection="1">
      <alignment horizontal="right" vertical="center" wrapText="1"/>
    </xf>
    <xf numFmtId="0" fontId="26" fillId="6" borderId="6" xfId="0" applyFont="1" applyFill="1" applyBorder="1" applyAlignment="1" applyProtection="1">
      <alignment horizontal="right" vertical="center"/>
    </xf>
    <xf numFmtId="0" fontId="6" fillId="6" borderId="6" xfId="0" applyFont="1" applyFill="1" applyBorder="1" applyAlignment="1" applyProtection="1">
      <alignment wrapText="1"/>
      <protection locked="0"/>
    </xf>
    <xf numFmtId="0" fontId="6" fillId="6" borderId="10" xfId="0" applyFont="1" applyFill="1" applyBorder="1" applyAlignment="1" applyProtection="1">
      <alignment wrapText="1"/>
    </xf>
    <xf numFmtId="0" fontId="6" fillId="6" borderId="12" xfId="0" applyFont="1" applyFill="1" applyBorder="1" applyAlignment="1" applyProtection="1">
      <alignment wrapText="1"/>
      <protection locked="0"/>
    </xf>
    <xf numFmtId="0" fontId="22" fillId="0" borderId="0" xfId="0" applyFont="1" applyAlignment="1">
      <alignment wrapText="1"/>
    </xf>
    <xf numFmtId="0" fontId="19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12" borderId="21" xfId="0" applyFont="1" applyFill="1" applyBorder="1" applyAlignment="1" applyProtection="1">
      <alignment horizontal="center" vertical="center" wrapText="1"/>
    </xf>
    <xf numFmtId="0" fontId="14" fillId="12" borderId="21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15" fillId="0" borderId="0" xfId="0" applyFont="1" applyFill="1" applyAlignment="1" applyProtection="1">
      <alignment wrapText="1"/>
      <protection locked="0"/>
    </xf>
    <xf numFmtId="165" fontId="1" fillId="5" borderId="2" xfId="1" applyFont="1" applyFill="1" applyBorder="1" applyAlignment="1" applyProtection="1">
      <alignment horizontal="right" vertical="center" wrapText="1"/>
    </xf>
    <xf numFmtId="165" fontId="1" fillId="6" borderId="24" xfId="1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15" fillId="0" borderId="6" xfId="0" applyFont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wrapText="1"/>
    </xf>
    <xf numFmtId="0" fontId="6" fillId="0" borderId="7" xfId="0" applyFont="1" applyFill="1" applyBorder="1" applyAlignment="1" applyProtection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35" xfId="0" applyFont="1" applyBorder="1" applyAlignment="1">
      <alignment vertical="center" wrapText="1"/>
    </xf>
    <xf numFmtId="0" fontId="35" fillId="0" borderId="34" xfId="0" applyFont="1" applyBorder="1" applyAlignment="1">
      <alignment vertical="center" wrapText="1"/>
    </xf>
    <xf numFmtId="0" fontId="37" fillId="0" borderId="0" xfId="0" applyFont="1"/>
    <xf numFmtId="0" fontId="32" fillId="0" borderId="0" xfId="0" applyFont="1" applyBorder="1" applyAlignment="1">
      <alignment horizontal="left" vertical="center" wrapText="1"/>
    </xf>
    <xf numFmtId="0" fontId="35" fillId="0" borderId="42" xfId="0" applyFont="1" applyBorder="1" applyAlignment="1">
      <alignment vertical="center" wrapText="1"/>
    </xf>
    <xf numFmtId="0" fontId="35" fillId="0" borderId="43" xfId="0" applyFont="1" applyBorder="1" applyAlignment="1">
      <alignment vertical="center" wrapText="1"/>
    </xf>
    <xf numFmtId="0" fontId="0" fillId="0" borderId="47" xfId="0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35" fillId="0" borderId="48" xfId="0" applyFont="1" applyBorder="1" applyAlignment="1">
      <alignment vertical="center" wrapText="1"/>
    </xf>
    <xf numFmtId="0" fontId="35" fillId="0" borderId="49" xfId="0" applyFont="1" applyBorder="1" applyAlignment="1">
      <alignment vertical="center" wrapText="1"/>
    </xf>
    <xf numFmtId="0" fontId="33" fillId="0" borderId="50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1" fontId="33" fillId="0" borderId="51" xfId="0" applyNumberFormat="1" applyFon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vertical="center" wrapText="1"/>
    </xf>
    <xf numFmtId="0" fontId="35" fillId="0" borderId="63" xfId="0" applyFont="1" applyBorder="1" applyAlignment="1">
      <alignment horizontal="center" vertical="center" wrapText="1"/>
    </xf>
    <xf numFmtId="2" fontId="32" fillId="0" borderId="28" xfId="0" applyNumberFormat="1" applyFont="1" applyBorder="1" applyAlignment="1">
      <alignment horizontal="center" vertical="center" wrapText="1"/>
    </xf>
    <xf numFmtId="2" fontId="32" fillId="0" borderId="64" xfId="0" applyNumberFormat="1" applyFont="1" applyBorder="1" applyAlignment="1">
      <alignment vertical="center" wrapText="1"/>
    </xf>
    <xf numFmtId="0" fontId="32" fillId="0" borderId="63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2" fontId="35" fillId="0" borderId="51" xfId="0" applyNumberFormat="1" applyFont="1" applyBorder="1" applyAlignment="1">
      <alignment horizontal="center" vertical="center" wrapText="1"/>
    </xf>
    <xf numFmtId="2" fontId="36" fillId="0" borderId="66" xfId="0" applyNumberFormat="1" applyFont="1" applyBorder="1" applyAlignment="1">
      <alignment vertical="center" wrapText="1"/>
    </xf>
    <xf numFmtId="0" fontId="28" fillId="0" borderId="8" xfId="0" applyFont="1" applyBorder="1" applyAlignment="1" applyProtection="1"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31" fillId="0" borderId="6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right" vertical="center" wrapText="1"/>
      <protection locked="0"/>
    </xf>
    <xf numFmtId="164" fontId="13" fillId="0" borderId="2" xfId="0" applyNumberFormat="1" applyFont="1" applyBorder="1" applyAlignment="1" applyProtection="1">
      <alignment horizontal="right" vertical="center" wrapText="1"/>
      <protection locked="0"/>
    </xf>
    <xf numFmtId="4" fontId="13" fillId="6" borderId="2" xfId="0" applyNumberFormat="1" applyFont="1" applyFill="1" applyBorder="1" applyAlignment="1" applyProtection="1">
      <alignment horizontal="center" vertical="center" wrapText="1"/>
    </xf>
    <xf numFmtId="4" fontId="1" fillId="14" borderId="10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4" fontId="13" fillId="11" borderId="10" xfId="0" applyNumberFormat="1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</xf>
    <xf numFmtId="14" fontId="13" fillId="4" borderId="2" xfId="0" applyNumberFormat="1" applyFont="1" applyFill="1" applyBorder="1" applyAlignment="1" applyProtection="1">
      <alignment horizontal="center" vertical="center" wrapText="1"/>
    </xf>
    <xf numFmtId="14" fontId="1" fillId="4" borderId="23" xfId="0" applyNumberFormat="1" applyFont="1" applyFill="1" applyBorder="1" applyAlignment="1" applyProtection="1">
      <alignment horizontal="center" vertical="center" wrapText="1"/>
    </xf>
    <xf numFmtId="14" fontId="1" fillId="4" borderId="1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9" fontId="16" fillId="3" borderId="15" xfId="0" applyNumberFormat="1" applyFont="1" applyFill="1" applyBorder="1" applyAlignment="1" applyProtection="1">
      <alignment horizontal="center" vertical="center" wrapText="1"/>
    </xf>
    <xf numFmtId="4" fontId="1" fillId="6" borderId="15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>
      <alignment wrapText="1"/>
    </xf>
    <xf numFmtId="0" fontId="6" fillId="18" borderId="20" xfId="0" applyFont="1" applyFill="1" applyBorder="1" applyAlignment="1" applyProtection="1">
      <alignment vertical="center" wrapText="1"/>
    </xf>
    <xf numFmtId="44" fontId="6" fillId="18" borderId="21" xfId="2" applyFont="1" applyFill="1" applyBorder="1" applyAlignment="1" applyProtection="1">
      <alignment wrapText="1"/>
    </xf>
    <xf numFmtId="44" fontId="14" fillId="18" borderId="21" xfId="2" applyFont="1" applyFill="1" applyBorder="1" applyAlignment="1" applyProtection="1">
      <alignment wrapText="1"/>
    </xf>
    <xf numFmtId="0" fontId="6" fillId="19" borderId="20" xfId="0" applyFont="1" applyFill="1" applyBorder="1" applyAlignment="1" applyProtection="1">
      <alignment vertical="center" wrapText="1"/>
    </xf>
    <xf numFmtId="44" fontId="6" fillId="19" borderId="21" xfId="2" applyFont="1" applyFill="1" applyBorder="1" applyAlignment="1" applyProtection="1">
      <alignment wrapText="1"/>
    </xf>
    <xf numFmtId="44" fontId="14" fillId="19" borderId="21" xfId="2" applyFont="1" applyFill="1" applyBorder="1" applyAlignment="1" applyProtection="1">
      <alignment wrapText="1"/>
    </xf>
    <xf numFmtId="0" fontId="20" fillId="0" borderId="0" xfId="0" applyFont="1" applyAlignment="1">
      <alignment horizontal="center" wrapText="1"/>
    </xf>
    <xf numFmtId="43" fontId="20" fillId="0" borderId="0" xfId="0" applyNumberFormat="1" applyFont="1" applyAlignment="1">
      <alignment horizontal="center" wrapText="1"/>
    </xf>
    <xf numFmtId="3" fontId="1" fillId="17" borderId="68" xfId="0" applyNumberFormat="1" applyFont="1" applyFill="1" applyBorder="1" applyAlignment="1" applyProtection="1">
      <alignment horizontal="center" vertical="center" wrapText="1"/>
      <protection locked="0"/>
    </xf>
    <xf numFmtId="3" fontId="1" fillId="14" borderId="68" xfId="0" applyNumberFormat="1" applyFont="1" applyFill="1" applyBorder="1" applyAlignment="1" applyProtection="1">
      <alignment horizontal="center" vertical="center" wrapText="1"/>
    </xf>
    <xf numFmtId="0" fontId="19" fillId="3" borderId="67" xfId="0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wrapText="1"/>
    </xf>
    <xf numFmtId="166" fontId="42" fillId="0" borderId="0" xfId="0" applyNumberFormat="1" applyFont="1" applyAlignment="1" applyProtection="1">
      <alignment wrapText="1"/>
    </xf>
    <xf numFmtId="165" fontId="13" fillId="0" borderId="68" xfId="1" applyFont="1" applyFill="1" applyBorder="1" applyAlignment="1" applyProtection="1">
      <alignment horizontal="right" vertical="center" wrapText="1"/>
      <protection locked="0"/>
    </xf>
    <xf numFmtId="0" fontId="19" fillId="3" borderId="22" xfId="0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 wrapText="1"/>
    </xf>
    <xf numFmtId="0" fontId="19" fillId="3" borderId="22" xfId="0" applyFont="1" applyFill="1" applyBorder="1" applyAlignment="1" applyProtection="1">
      <alignment horizontal="center" vertical="center" wrapText="1"/>
    </xf>
    <xf numFmtId="165" fontId="41" fillId="5" borderId="2" xfId="1" applyFont="1" applyFill="1" applyBorder="1" applyAlignment="1" applyProtection="1">
      <alignment horizontal="center" vertical="center" wrapText="1"/>
    </xf>
    <xf numFmtId="0" fontId="20" fillId="0" borderId="68" xfId="0" applyFont="1" applyBorder="1" applyAlignment="1" applyProtection="1">
      <alignment wrapText="1"/>
      <protection locked="0"/>
    </xf>
    <xf numFmtId="9" fontId="13" fillId="0" borderId="2" xfId="0" applyNumberFormat="1" applyFont="1" applyBorder="1" applyAlignment="1" applyProtection="1">
      <alignment horizontal="center" vertical="center" wrapText="1"/>
      <protection locked="0"/>
    </xf>
    <xf numFmtId="14" fontId="13" fillId="0" borderId="2" xfId="0" applyNumberFormat="1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 wrapText="1"/>
      <protection locked="0"/>
    </xf>
    <xf numFmtId="0" fontId="39" fillId="0" borderId="0" xfId="0" applyFont="1" applyAlignment="1" applyProtection="1">
      <alignment wrapText="1"/>
      <protection locked="0"/>
    </xf>
    <xf numFmtId="165" fontId="13" fillId="10" borderId="2" xfId="1" applyFont="1" applyFill="1" applyBorder="1" applyAlignment="1" applyProtection="1">
      <alignment horizontal="right" vertical="center" wrapText="1"/>
    </xf>
    <xf numFmtId="0" fontId="22" fillId="17" borderId="0" xfId="0" applyFont="1" applyFill="1" applyAlignment="1" applyProtection="1">
      <alignment wrapText="1"/>
      <protection locked="0"/>
    </xf>
    <xf numFmtId="0" fontId="44" fillId="17" borderId="0" xfId="0" applyFont="1" applyFill="1" applyAlignment="1" applyProtection="1">
      <alignment wrapText="1"/>
      <protection locked="0"/>
    </xf>
    <xf numFmtId="0" fontId="22" fillId="17" borderId="0" xfId="0" applyFont="1" applyFill="1" applyAlignment="1">
      <alignment wrapText="1"/>
    </xf>
    <xf numFmtId="14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5" borderId="2" xfId="1" applyFont="1" applyFill="1" applyBorder="1" applyAlignment="1" applyProtection="1">
      <alignment horizontal="right" vertical="center" wrapText="1"/>
      <protection locked="0"/>
    </xf>
    <xf numFmtId="165" fontId="41" fillId="5" borderId="2" xfId="1" applyFont="1" applyFill="1" applyBorder="1" applyAlignment="1" applyProtection="1">
      <alignment horizontal="center" vertical="center" wrapText="1"/>
      <protection locked="0"/>
    </xf>
    <xf numFmtId="0" fontId="45" fillId="15" borderId="0" xfId="0" applyFont="1" applyFill="1" applyBorder="1" applyAlignment="1" applyProtection="1">
      <alignment vertical="center" wrapText="1"/>
    </xf>
    <xf numFmtId="0" fontId="46" fillId="16" borderId="72" xfId="0" applyFont="1" applyFill="1" applyBorder="1" applyAlignment="1" applyProtection="1">
      <alignment vertical="center" wrapText="1"/>
    </xf>
    <xf numFmtId="14" fontId="46" fillId="16" borderId="0" xfId="0" applyNumberFormat="1" applyFont="1" applyFill="1" applyBorder="1" applyAlignment="1" applyProtection="1">
      <alignment horizontal="center" vertical="center" wrapText="1"/>
    </xf>
    <xf numFmtId="0" fontId="22" fillId="17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0" fontId="39" fillId="17" borderId="0" xfId="0" applyFont="1" applyFill="1" applyAlignment="1" applyProtection="1">
      <alignment wrapText="1"/>
      <protection locked="0"/>
    </xf>
    <xf numFmtId="0" fontId="48" fillId="17" borderId="0" xfId="0" applyFont="1" applyFill="1" applyAlignment="1" applyProtection="1">
      <alignment wrapText="1"/>
      <protection locked="0"/>
    </xf>
    <xf numFmtId="14" fontId="49" fillId="16" borderId="0" xfId="0" applyNumberFormat="1" applyFont="1" applyFill="1" applyBorder="1" applyAlignment="1" applyProtection="1">
      <alignment horizontal="center" vertical="center" wrapText="1"/>
    </xf>
    <xf numFmtId="3" fontId="49" fillId="17" borderId="0" xfId="0" applyNumberFormat="1" applyFont="1" applyFill="1" applyBorder="1" applyAlignment="1" applyProtection="1">
      <alignment horizontal="center" vertical="center" wrapText="1"/>
    </xf>
    <xf numFmtId="0" fontId="39" fillId="17" borderId="0" xfId="0" applyFont="1" applyFill="1" applyAlignment="1">
      <alignment wrapText="1"/>
    </xf>
    <xf numFmtId="0" fontId="39" fillId="17" borderId="0" xfId="0" applyFont="1" applyFill="1" applyBorder="1" applyAlignment="1">
      <alignment wrapText="1"/>
    </xf>
    <xf numFmtId="0" fontId="43" fillId="0" borderId="68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40" fillId="0" borderId="69" xfId="0" applyFont="1" applyFill="1" applyBorder="1" applyAlignment="1" applyProtection="1">
      <alignment horizontal="center" vertical="center" wrapText="1"/>
    </xf>
    <xf numFmtId="0" fontId="40" fillId="0" borderId="70" xfId="0" applyFont="1" applyFill="1" applyBorder="1" applyAlignment="1" applyProtection="1">
      <alignment horizontal="center" vertical="center" wrapText="1"/>
    </xf>
    <xf numFmtId="0" fontId="40" fillId="0" borderId="7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19" fillId="3" borderId="22" xfId="0" applyFont="1" applyFill="1" applyBorder="1" applyAlignment="1" applyProtection="1">
      <alignment horizontal="center" vertical="center" wrapText="1"/>
    </xf>
    <xf numFmtId="0" fontId="19" fillId="3" borderId="73" xfId="0" applyFont="1" applyFill="1" applyBorder="1" applyAlignment="1" applyProtection="1">
      <alignment horizontal="center" vertical="center" wrapText="1"/>
    </xf>
    <xf numFmtId="0" fontId="13" fillId="4" borderId="69" xfId="0" applyFont="1" applyFill="1" applyBorder="1" applyAlignment="1" applyProtection="1">
      <alignment horizontal="center" vertical="center" wrapText="1"/>
    </xf>
    <xf numFmtId="0" fontId="13" fillId="4" borderId="71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30" fillId="4" borderId="0" xfId="0" applyFont="1" applyFill="1" applyBorder="1" applyAlignment="1" applyProtection="1">
      <alignment horizontal="center" vertical="center" wrapText="1"/>
    </xf>
    <xf numFmtId="0" fontId="30" fillId="4" borderId="17" xfId="0" applyFont="1" applyFill="1" applyBorder="1" applyAlignment="1" applyProtection="1">
      <alignment horizontal="center" vertical="center" wrapText="1"/>
    </xf>
    <xf numFmtId="0" fontId="24" fillId="7" borderId="6" xfId="0" applyFont="1" applyFill="1" applyBorder="1" applyAlignment="1" applyProtection="1">
      <alignment horizontal="center" vertical="center" wrapText="1"/>
    </xf>
    <xf numFmtId="0" fontId="24" fillId="7" borderId="7" xfId="0" applyFont="1" applyFill="1" applyBorder="1" applyAlignment="1" applyProtection="1">
      <alignment horizontal="center" vertical="center" wrapText="1"/>
    </xf>
    <xf numFmtId="0" fontId="24" fillId="5" borderId="0" xfId="0" applyFont="1" applyFill="1" applyBorder="1" applyAlignment="1" applyProtection="1">
      <alignment horizontal="center" vertical="center" wrapText="1"/>
    </xf>
    <xf numFmtId="0" fontId="7" fillId="9" borderId="15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wrapText="1"/>
    </xf>
    <xf numFmtId="0" fontId="6" fillId="0" borderId="8" xfId="0" applyFont="1" applyBorder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left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/>
      <protection locked="0"/>
    </xf>
    <xf numFmtId="0" fontId="23" fillId="0" borderId="11" xfId="0" applyFont="1" applyBorder="1" applyAlignment="1" applyProtection="1">
      <alignment horizontal="left" vertical="top"/>
      <protection locked="0"/>
    </xf>
    <xf numFmtId="0" fontId="15" fillId="0" borderId="22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 locked="0"/>
    </xf>
    <xf numFmtId="0" fontId="15" fillId="0" borderId="6" xfId="0" applyFont="1" applyBorder="1" applyAlignment="1" applyProtection="1">
      <alignment horizontal="center" wrapText="1"/>
      <protection locked="0"/>
    </xf>
    <xf numFmtId="0" fontId="15" fillId="0" borderId="7" xfId="0" applyFont="1" applyBorder="1" applyAlignment="1" applyProtection="1">
      <alignment horizontal="center" wrapText="1"/>
      <protection locked="0"/>
    </xf>
    <xf numFmtId="0" fontId="23" fillId="6" borderId="18" xfId="0" applyFont="1" applyFill="1" applyBorder="1" applyAlignment="1">
      <alignment horizontal="left" vertical="center"/>
    </xf>
    <xf numFmtId="0" fontId="23" fillId="6" borderId="10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left" vertical="center"/>
    </xf>
    <xf numFmtId="0" fontId="47" fillId="15" borderId="0" xfId="0" applyFont="1" applyFill="1" applyBorder="1" applyAlignment="1" applyProtection="1">
      <alignment horizontal="center" vertical="center" wrapText="1"/>
    </xf>
    <xf numFmtId="0" fontId="49" fillId="16" borderId="0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7" fillId="9" borderId="16" xfId="0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wrapText="1" shrinkToFit="1"/>
    </xf>
    <xf numFmtId="0" fontId="32" fillId="0" borderId="55" xfId="0" applyFont="1" applyFill="1" applyBorder="1" applyAlignment="1">
      <alignment horizontal="center" wrapText="1" shrinkToFit="1"/>
    </xf>
    <xf numFmtId="0" fontId="32" fillId="0" borderId="56" xfId="0" applyFont="1" applyFill="1" applyBorder="1" applyAlignment="1">
      <alignment horizontal="center" wrapText="1" shrinkToFit="1"/>
    </xf>
    <xf numFmtId="0" fontId="32" fillId="0" borderId="37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10" fontId="13" fillId="2" borderId="7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8" xfId="0" applyFont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603250</xdr:colOff>
      <xdr:row>94</xdr:row>
      <xdr:rowOff>174625</xdr:rowOff>
    </xdr:from>
    <xdr:to>
      <xdr:col>19</xdr:col>
      <xdr:colOff>787057</xdr:colOff>
      <xdr:row>96</xdr:row>
      <xdr:rowOff>217756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1500" y="27368500"/>
          <a:ext cx="2729098" cy="794548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95</xdr:row>
      <xdr:rowOff>152400</xdr:rowOff>
    </xdr:from>
    <xdr:to>
      <xdr:col>1</xdr:col>
      <xdr:colOff>554887</xdr:colOff>
      <xdr:row>97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26174700"/>
          <a:ext cx="2078887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1466850</xdr:colOff>
      <xdr:row>94</xdr:row>
      <xdr:rowOff>0</xdr:rowOff>
    </xdr:from>
    <xdr:to>
      <xdr:col>1</xdr:col>
      <xdr:colOff>527050</xdr:colOff>
      <xdr:row>94</xdr:row>
      <xdr:rowOff>538480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5431750"/>
          <a:ext cx="1098550" cy="538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1333500</xdr:colOff>
      <xdr:row>3</xdr:row>
      <xdr:rowOff>201387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750A40-1103-4E69-8355-7ED9C86D8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371850" cy="9633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341K%20FASE%20SOLICITUDE%20certificacion%20discapacidade%20e%20UAAP%20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a solicitude"/>
      <sheetName val="xustificación 2019"/>
      <sheetName val="xustificacion 2020"/>
      <sheetName val="formula"/>
      <sheetName val="despregables"/>
      <sheetName val="composición UAAP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31</v>
          </cell>
          <cell r="D1">
            <v>-1</v>
          </cell>
        </row>
        <row r="2">
          <cell r="B2">
            <v>2</v>
          </cell>
          <cell r="C2">
            <v>29</v>
          </cell>
          <cell r="D2">
            <v>1</v>
          </cell>
        </row>
        <row r="3">
          <cell r="B3">
            <v>3</v>
          </cell>
          <cell r="C3">
            <v>31</v>
          </cell>
          <cell r="D3">
            <v>-1</v>
          </cell>
        </row>
        <row r="4">
          <cell r="B4">
            <v>4</v>
          </cell>
          <cell r="D4">
            <v>0</v>
          </cell>
        </row>
        <row r="5">
          <cell r="B5">
            <v>5</v>
          </cell>
          <cell r="C5">
            <v>31</v>
          </cell>
          <cell r="D5">
            <v>-1</v>
          </cell>
        </row>
        <row r="6">
          <cell r="B6">
            <v>6</v>
          </cell>
          <cell r="D6">
            <v>0</v>
          </cell>
        </row>
        <row r="7">
          <cell r="B7">
            <v>7</v>
          </cell>
          <cell r="C7">
            <v>31</v>
          </cell>
          <cell r="D7">
            <v>-1</v>
          </cell>
        </row>
        <row r="8">
          <cell r="B8">
            <v>8</v>
          </cell>
          <cell r="C8">
            <v>31</v>
          </cell>
          <cell r="D8">
            <v>-1</v>
          </cell>
        </row>
        <row r="9">
          <cell r="B9">
            <v>9</v>
          </cell>
          <cell r="D9">
            <v>0</v>
          </cell>
        </row>
        <row r="10">
          <cell r="B10">
            <v>10</v>
          </cell>
          <cell r="C10">
            <v>31</v>
          </cell>
          <cell r="D10">
            <v>-1</v>
          </cell>
        </row>
        <row r="11">
          <cell r="B11">
            <v>11</v>
          </cell>
          <cell r="D11">
            <v>0</v>
          </cell>
        </row>
        <row r="12">
          <cell r="B12">
            <v>12</v>
          </cell>
          <cell r="C12">
            <v>31</v>
          </cell>
          <cell r="D12">
            <v>-1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LV107"/>
  <sheetViews>
    <sheetView showGridLines="0" tabSelected="1" zoomScale="80" zoomScaleNormal="80" zoomScalePageLayoutView="70" workbookViewId="0">
      <selection activeCell="P14" sqref="P14:P21"/>
    </sheetView>
  </sheetViews>
  <sheetFormatPr baseColWidth="10" defaultColWidth="8.85546875" defaultRowHeight="12.75" x14ac:dyDescent="0.2"/>
  <cols>
    <col min="1" max="1" width="30.5703125" style="32" customWidth="1"/>
    <col min="2" max="2" width="21.7109375" style="31" customWidth="1"/>
    <col min="3" max="3" width="31.140625" style="31" customWidth="1"/>
    <col min="4" max="4" width="10.140625" style="31" customWidth="1"/>
    <col min="5" max="5" width="7.42578125" style="31" customWidth="1"/>
    <col min="6" max="6" width="7.7109375" style="31" customWidth="1"/>
    <col min="7" max="7" width="10.7109375" style="31" bestFit="1" customWidth="1"/>
    <col min="8" max="8" width="5.85546875" style="31" customWidth="1"/>
    <col min="9" max="10" width="10.42578125" style="31" customWidth="1"/>
    <col min="11" max="11" width="10.42578125" style="31" bestFit="1" customWidth="1"/>
    <col min="12" max="12" width="10" style="31" customWidth="1"/>
    <col min="13" max="13" width="12" style="31" customWidth="1"/>
    <col min="14" max="14" width="12.140625" style="31" customWidth="1"/>
    <col min="15" max="15" width="12" style="31" customWidth="1"/>
    <col min="16" max="16" width="12.7109375" style="31" customWidth="1"/>
    <col min="17" max="17" width="13" style="31" customWidth="1"/>
    <col min="18" max="18" width="11.7109375" style="31" customWidth="1"/>
    <col min="19" max="19" width="13.28515625" style="31" customWidth="1"/>
    <col min="20" max="20" width="13.7109375" style="31" customWidth="1"/>
    <col min="21" max="21" width="14.5703125" style="31" customWidth="1"/>
    <col min="22" max="22" width="11.5703125" style="31" customWidth="1"/>
    <col min="23" max="23" width="14.7109375" style="31" customWidth="1"/>
    <col min="24" max="24" width="38.5703125" style="31" customWidth="1"/>
    <col min="25" max="25" width="17.85546875" style="31" customWidth="1"/>
    <col min="26" max="26" width="11.5703125" style="31" customWidth="1"/>
    <col min="27" max="27" width="10.28515625" style="31" customWidth="1"/>
    <col min="28" max="28" width="11" style="31" customWidth="1"/>
    <col min="29" max="1010" width="11.5703125" style="31" customWidth="1"/>
    <col min="1011" max="1012" width="11.5703125" style="32" customWidth="1"/>
    <col min="1013" max="16384" width="8.85546875" style="32"/>
  </cols>
  <sheetData>
    <row r="1" spans="1:1010" s="12" customFormat="1" ht="49.15" customHeight="1" x14ac:dyDescent="0.2">
      <c r="B1" s="78"/>
      <c r="C1" s="230" t="s">
        <v>156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47"/>
      <c r="S1" s="58" t="s">
        <v>69</v>
      </c>
      <c r="T1" s="57" t="s">
        <v>70</v>
      </c>
      <c r="U1" s="47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</row>
    <row r="2" spans="1:1010" s="19" customFormat="1" ht="6.6" customHeight="1" thickBot="1" x14ac:dyDescent="0.25">
      <c r="B2" s="13"/>
      <c r="C2" s="14"/>
      <c r="D2" s="15"/>
      <c r="E2" s="15"/>
      <c r="F2" s="15"/>
      <c r="G2" s="15"/>
      <c r="H2" s="15"/>
      <c r="I2" s="15"/>
      <c r="J2" s="15"/>
      <c r="K2" s="15"/>
      <c r="L2" s="16"/>
      <c r="M2" s="17"/>
      <c r="N2" s="18"/>
      <c r="O2" s="18"/>
      <c r="P2" s="18"/>
      <c r="Q2" s="18"/>
      <c r="R2" s="18"/>
      <c r="S2" s="18"/>
      <c r="T2" s="18"/>
      <c r="U2" s="18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</row>
    <row r="3" spans="1:1010" s="19" customFormat="1" ht="4.5" customHeight="1" thickTop="1" x14ac:dyDescent="0.2">
      <c r="B3" s="13"/>
      <c r="C3" s="20"/>
      <c r="D3" s="21"/>
      <c r="E3" s="21"/>
      <c r="F3" s="21"/>
      <c r="G3" s="21"/>
      <c r="H3" s="21"/>
      <c r="I3" s="21"/>
      <c r="J3" s="21"/>
      <c r="K3" s="21"/>
      <c r="L3" s="24"/>
      <c r="M3" s="24"/>
      <c r="N3" s="24"/>
      <c r="O3" s="24"/>
      <c r="P3" s="24"/>
      <c r="Q3" s="24"/>
      <c r="R3" s="22"/>
      <c r="S3" s="23"/>
      <c r="T3" s="24"/>
      <c r="U3" s="24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</row>
    <row r="4" spans="1:1010" s="12" customFormat="1" ht="15.75" x14ac:dyDescent="0.2">
      <c r="B4" s="13"/>
      <c r="C4" s="59" t="s">
        <v>10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65"/>
      <c r="R4" s="25"/>
      <c r="S4" s="64" t="s">
        <v>11</v>
      </c>
      <c r="T4" s="207"/>
      <c r="U4" s="208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</row>
    <row r="5" spans="1:1010" s="12" customFormat="1" ht="18" x14ac:dyDescent="0.25">
      <c r="B5" s="13"/>
      <c r="C5" s="60" t="s">
        <v>12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66"/>
      <c r="R5" s="26"/>
      <c r="S5" s="60" t="s">
        <v>144</v>
      </c>
      <c r="T5" s="125" t="s">
        <v>84</v>
      </c>
      <c r="U5" s="12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</row>
    <row r="6" spans="1:1010" s="12" customFormat="1" ht="15.75" x14ac:dyDescent="0.2">
      <c r="B6" s="27"/>
      <c r="C6" s="61" t="s">
        <v>13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10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</row>
    <row r="7" spans="1:1010" s="12" customFormat="1" ht="6.6" customHeight="1" x14ac:dyDescent="0.2">
      <c r="B7" s="27"/>
      <c r="C7" s="64"/>
      <c r="D7" s="127"/>
      <c r="E7" s="81"/>
      <c r="F7" s="81"/>
      <c r="G7" s="81"/>
      <c r="H7" s="81"/>
      <c r="I7" s="81"/>
      <c r="J7" s="81"/>
      <c r="K7" s="81"/>
      <c r="L7" s="81"/>
      <c r="M7" s="81"/>
      <c r="N7" s="127"/>
      <c r="O7" s="82"/>
      <c r="P7" s="82"/>
      <c r="Q7" s="82"/>
      <c r="R7" s="83"/>
      <c r="S7" s="83"/>
      <c r="T7" s="83"/>
      <c r="U7" s="84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</row>
    <row r="8" spans="1:1010" s="12" customFormat="1" ht="21.75" customHeight="1" thickBot="1" x14ac:dyDescent="0.25">
      <c r="B8" s="28"/>
      <c r="C8" s="62" t="s">
        <v>71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67"/>
      <c r="R8" s="63" t="s">
        <v>14</v>
      </c>
      <c r="S8" s="224"/>
      <c r="T8" s="224"/>
      <c r="U8" s="225"/>
      <c r="V8" s="179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</row>
    <row r="9" spans="1:1010" s="12" customFormat="1" ht="13.5" thickTop="1" x14ac:dyDescent="0.2">
      <c r="B9" s="232" t="s">
        <v>15</v>
      </c>
      <c r="C9" s="232"/>
      <c r="D9" s="232"/>
      <c r="E9" s="232"/>
      <c r="F9" s="232"/>
      <c r="G9" s="232"/>
      <c r="H9" s="232"/>
      <c r="I9" s="232"/>
      <c r="J9" s="232"/>
      <c r="K9" s="232"/>
      <c r="L9" s="29"/>
      <c r="M9" s="29"/>
      <c r="N9" s="29"/>
      <c r="V9" s="179"/>
      <c r="W9" s="179"/>
      <c r="X9" s="193"/>
      <c r="Y9" s="193"/>
      <c r="Z9" s="193"/>
      <c r="AA9" s="193"/>
      <c r="AB9" s="193"/>
      <c r="AC9" s="193"/>
      <c r="AD9" s="181"/>
      <c r="AE9" s="181"/>
      <c r="AF9" s="181"/>
      <c r="AG9" s="176"/>
    </row>
    <row r="10" spans="1:1010" s="12" customFormat="1" x14ac:dyDescent="0.2">
      <c r="B10" s="69" t="s">
        <v>16</v>
      </c>
      <c r="C10" s="30"/>
      <c r="D10" s="30"/>
      <c r="E10" s="30"/>
      <c r="F10" s="30"/>
      <c r="G10" s="30"/>
      <c r="H10" s="29"/>
      <c r="I10" s="29"/>
      <c r="J10" s="30"/>
      <c r="K10" s="30"/>
      <c r="L10" s="29"/>
      <c r="M10" s="29"/>
      <c r="N10" s="29"/>
      <c r="V10" s="179"/>
      <c r="W10" s="179"/>
      <c r="X10" s="193"/>
      <c r="Y10" s="193"/>
      <c r="Z10" s="193"/>
      <c r="AA10" s="193"/>
      <c r="AB10" s="193"/>
      <c r="AC10" s="193"/>
      <c r="AD10" s="181"/>
      <c r="AE10" s="181"/>
      <c r="AF10" s="181"/>
      <c r="AG10" s="176"/>
    </row>
    <row r="11" spans="1:1010" s="11" customFormat="1" ht="40.9" customHeight="1" x14ac:dyDescent="0.2">
      <c r="A11" s="228" t="s">
        <v>58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9"/>
      <c r="N11" s="211" t="s">
        <v>82</v>
      </c>
      <c r="O11" s="212"/>
      <c r="P11" s="212"/>
      <c r="Q11" s="212"/>
      <c r="R11" s="253" t="s">
        <v>81</v>
      </c>
      <c r="S11" s="254"/>
      <c r="T11" s="152">
        <f>IF($T$5="SI",100%,80%)</f>
        <v>0.8</v>
      </c>
      <c r="U11" s="152" t="s">
        <v>145</v>
      </c>
      <c r="V11" s="187"/>
      <c r="W11" s="251">
        <v>2022</v>
      </c>
      <c r="X11" s="251"/>
      <c r="Y11" s="251"/>
      <c r="Z11" s="251">
        <v>2023</v>
      </c>
      <c r="AA11" s="251"/>
      <c r="AB11" s="251"/>
      <c r="AC11" s="194"/>
      <c r="AD11" s="182"/>
      <c r="AE11" s="182"/>
      <c r="AF11" s="178"/>
    </row>
    <row r="12" spans="1:1010" s="11" customFormat="1" ht="50.45" customHeight="1" thickBot="1" x14ac:dyDescent="0.25">
      <c r="A12" s="217" t="s">
        <v>151</v>
      </c>
      <c r="B12" s="217" t="s">
        <v>20</v>
      </c>
      <c r="C12" s="217" t="s">
        <v>21</v>
      </c>
      <c r="D12" s="217" t="s">
        <v>17</v>
      </c>
      <c r="E12" s="206" t="s">
        <v>4</v>
      </c>
      <c r="F12" s="206"/>
      <c r="G12" s="217" t="s">
        <v>5</v>
      </c>
      <c r="H12" s="218" t="s">
        <v>148</v>
      </c>
      <c r="I12" s="218" t="s">
        <v>53</v>
      </c>
      <c r="J12" s="217" t="s">
        <v>18</v>
      </c>
      <c r="K12" s="217" t="s">
        <v>51</v>
      </c>
      <c r="L12" s="217" t="s">
        <v>19</v>
      </c>
      <c r="M12" s="231" t="s">
        <v>73</v>
      </c>
      <c r="N12" s="206" t="s">
        <v>155</v>
      </c>
      <c r="O12" s="206"/>
      <c r="P12" s="206"/>
      <c r="Q12" s="206" t="s">
        <v>80</v>
      </c>
      <c r="R12" s="206" t="s">
        <v>83</v>
      </c>
      <c r="S12" s="206"/>
      <c r="T12" s="223"/>
      <c r="U12" s="221" t="s">
        <v>149</v>
      </c>
      <c r="V12" s="188"/>
      <c r="W12" s="252" t="s">
        <v>65</v>
      </c>
      <c r="X12" s="252"/>
      <c r="Y12" s="252" t="s">
        <v>158</v>
      </c>
      <c r="Z12" s="252" t="s">
        <v>64</v>
      </c>
      <c r="AA12" s="252"/>
      <c r="AB12" s="252" t="s">
        <v>7</v>
      </c>
      <c r="AC12" s="194"/>
      <c r="AD12" s="182"/>
      <c r="AE12" s="182"/>
      <c r="AF12" s="178"/>
    </row>
    <row r="13" spans="1:1010" s="11" customFormat="1" ht="27.6" customHeight="1" thickTop="1" x14ac:dyDescent="0.2">
      <c r="A13" s="217"/>
      <c r="B13" s="217"/>
      <c r="C13" s="217"/>
      <c r="D13" s="217"/>
      <c r="E13" s="10" t="s">
        <v>72</v>
      </c>
      <c r="F13" s="149" t="s">
        <v>8</v>
      </c>
      <c r="G13" s="217"/>
      <c r="H13" s="218"/>
      <c r="I13" s="218"/>
      <c r="J13" s="217"/>
      <c r="K13" s="217"/>
      <c r="L13" s="217"/>
      <c r="M13" s="231"/>
      <c r="N13" s="149" t="s">
        <v>157</v>
      </c>
      <c r="O13" s="149" t="s">
        <v>6</v>
      </c>
      <c r="P13" s="149" t="s">
        <v>57</v>
      </c>
      <c r="Q13" s="206"/>
      <c r="R13" s="151" t="s">
        <v>149</v>
      </c>
      <c r="S13" s="151" t="s">
        <v>153</v>
      </c>
      <c r="T13" s="150" t="s">
        <v>56</v>
      </c>
      <c r="U13" s="222"/>
      <c r="V13" s="189"/>
      <c r="W13" s="195">
        <v>44743</v>
      </c>
      <c r="X13" s="195">
        <v>44834</v>
      </c>
      <c r="Y13" s="252"/>
      <c r="Z13" s="195">
        <v>44835</v>
      </c>
      <c r="AA13" s="195">
        <v>45107</v>
      </c>
      <c r="AB13" s="252"/>
      <c r="AC13" s="194"/>
      <c r="AD13" s="182"/>
      <c r="AE13" s="182"/>
      <c r="AF13" s="178"/>
    </row>
    <row r="14" spans="1:1010" ht="12" customHeight="1" x14ac:dyDescent="0.2">
      <c r="A14" s="128"/>
      <c r="B14" s="128"/>
      <c r="C14" s="128"/>
      <c r="D14" s="129"/>
      <c r="E14" s="128"/>
      <c r="F14" s="130"/>
      <c r="G14" s="131"/>
      <c r="H14" s="129"/>
      <c r="I14" s="129"/>
      <c r="J14" s="131"/>
      <c r="K14" s="131"/>
      <c r="L14" s="132"/>
      <c r="M14" s="128"/>
      <c r="N14" s="133"/>
      <c r="O14" s="133"/>
      <c r="P14" s="136">
        <f t="shared" ref="P14:P15" si="0">SUM(N14:O14)</f>
        <v>0</v>
      </c>
      <c r="Q14" s="132"/>
      <c r="R14" s="136">
        <f>+ROUND((((($P14/360)*Y14)*Q14)*$T$11),2)</f>
        <v>0</v>
      </c>
      <c r="S14" s="136">
        <f>+ROUND((((($P14/360)*AB14)*Q14)*$T$11),2)</f>
        <v>0</v>
      </c>
      <c r="T14" s="153">
        <f t="shared" ref="T14:T21" si="1">+R14+S14</f>
        <v>0</v>
      </c>
      <c r="U14" s="163"/>
      <c r="V14" s="189"/>
      <c r="W14" s="195" t="str">
        <f t="shared" ref="W14:W21" si="2">IF(ISBLANK(J14)=TRUE(),"",IF(J14&gt;$X$13,"",IF(J14&gt;$W$13,J14,$W$13)))</f>
        <v/>
      </c>
      <c r="X14" s="195" t="str">
        <f t="shared" ref="X14:X21" si="3">IF(W14="","",IF(ISBLANK(K14)=TRUE(),$X$13,IF(K14&lt;$X$13,K14,$X$13)))</f>
        <v/>
      </c>
      <c r="Y14" s="196">
        <f>IF($W14="",0,IF(ISBLANK($X14)=TRUE(),360,DAYS360($W14,$X14)+1)+IF(DAY($X14)=31,VLOOKUP(MONTH($X14),[1]formula!$B$1:$D$12,3))+IF(AND(MONTH($X14)=2,DAY($X14)=29),1,0))+IF((J14=$X$13),1,0)-U14</f>
        <v>0</v>
      </c>
      <c r="Z14" s="195" t="str">
        <f t="shared" ref="Z14:Z21" si="4">IF(ISBLANK(J14),"",IF(J14&gt;=$Z$13,J14,IF(AND(ISBLANK(K14)=TRUE(),J14&lt;$Z$13),$Z$13,IF(K14&gt;=$Z$13,$Z$13,""))))</f>
        <v/>
      </c>
      <c r="AA14" s="195" t="str">
        <f t="shared" ref="AA14:AA21" si="5">IF(AND(ISBLANK(J14),ISBLANK(K14)),"",(IF(ISBLANK(K14)=TRUE(),$AA$13,IF(K14&lt;$AA$13,K14,$AA$13))))</f>
        <v/>
      </c>
      <c r="AB14" s="196">
        <f>IF($Z14="",0,IF(ISBLANK($AA14)=TRUE(),360,DAYS360($Z14,$AA14)+1)+IF(DAY($AA14)=31,VLOOKUP(MONTH($AA14),[1]formula!$B$1:$D$12,3))+IF(AND(MONTH($AA14)=2,DAY($AA14)=29),1,0))-V14</f>
        <v>0</v>
      </c>
      <c r="AC14" s="197"/>
      <c r="AD14" s="183"/>
      <c r="AE14" s="183"/>
      <c r="AF14" s="68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</row>
    <row r="15" spans="1:1010" ht="12" customHeight="1" x14ac:dyDescent="0.2">
      <c r="A15" s="128"/>
      <c r="B15" s="128"/>
      <c r="C15" s="128"/>
      <c r="D15" s="129"/>
      <c r="E15" s="128"/>
      <c r="F15" s="130"/>
      <c r="G15" s="131"/>
      <c r="H15" s="129"/>
      <c r="I15" s="129"/>
      <c r="J15" s="131"/>
      <c r="K15" s="131"/>
      <c r="L15" s="132"/>
      <c r="M15" s="128"/>
      <c r="N15" s="133"/>
      <c r="O15" s="133"/>
      <c r="P15" s="136">
        <f t="shared" si="0"/>
        <v>0</v>
      </c>
      <c r="Q15" s="132"/>
      <c r="R15" s="136">
        <f t="shared" ref="R15:R21" si="6">+ROUND((((($P15/360)*Y15)*Q15)*$T$11),2)</f>
        <v>0</v>
      </c>
      <c r="S15" s="136">
        <f t="shared" ref="S15:S21" si="7">+ROUND((((($P15/360)*AB15)*Q15)*$T$11),2)</f>
        <v>0</v>
      </c>
      <c r="T15" s="153">
        <f t="shared" si="1"/>
        <v>0</v>
      </c>
      <c r="U15" s="163"/>
      <c r="V15" s="189"/>
      <c r="W15" s="195" t="str">
        <f t="shared" si="2"/>
        <v/>
      </c>
      <c r="X15" s="195" t="str">
        <f t="shared" si="3"/>
        <v/>
      </c>
      <c r="Y15" s="196">
        <f>IF($W15="",0,IF(ISBLANK($X15)=TRUE(),360,DAYS360($W15,$X15)+1)+IF(DAY($X15)=31,VLOOKUP(MONTH($X15),[1]formula!$B$1:$D$12,3))+IF(AND(MONTH($X15)=2,DAY($X15)=29),1,0))+IF((J15=$X$13),1,0)-U15</f>
        <v>0</v>
      </c>
      <c r="Z15" s="195" t="str">
        <f t="shared" si="4"/>
        <v/>
      </c>
      <c r="AA15" s="195" t="str">
        <f t="shared" si="5"/>
        <v/>
      </c>
      <c r="AB15" s="196">
        <f>IF($Z15="",0,IF(ISBLANK($AA15)=TRUE(),360,DAYS360($Z15,$AA15)+1)+IF(DAY($AA15)=31,VLOOKUP(MONTH($AA15),[1]formula!$B$1:$D$12,3))+IF(AND(MONTH($AA15)=2,DAY($AA15)=29),1,0))-V15</f>
        <v>0</v>
      </c>
      <c r="AC15" s="197"/>
      <c r="AD15" s="183"/>
      <c r="AE15" s="183"/>
      <c r="AF15" s="68"/>
      <c r="ALK15" s="32"/>
      <c r="ALL15" s="32"/>
      <c r="ALM15" s="32"/>
      <c r="ALN15" s="32"/>
      <c r="ALO15" s="32"/>
      <c r="ALP15" s="32"/>
      <c r="ALQ15" s="32"/>
      <c r="ALR15" s="32"/>
      <c r="ALS15" s="32"/>
      <c r="ALT15" s="32"/>
      <c r="ALU15" s="32"/>
      <c r="ALV15" s="32"/>
    </row>
    <row r="16" spans="1:1010" ht="12" customHeight="1" x14ac:dyDescent="0.2">
      <c r="A16" s="128"/>
      <c r="B16" s="128"/>
      <c r="C16" s="128"/>
      <c r="D16" s="129"/>
      <c r="E16" s="128"/>
      <c r="F16" s="130"/>
      <c r="G16" s="131"/>
      <c r="H16" s="129"/>
      <c r="I16" s="129"/>
      <c r="J16" s="131"/>
      <c r="K16" s="131"/>
      <c r="L16" s="132"/>
      <c r="M16" s="128"/>
      <c r="N16" s="133"/>
      <c r="O16" s="133"/>
      <c r="P16" s="136">
        <f t="shared" ref="P16:P21" si="8">SUM(N16:O16)</f>
        <v>0</v>
      </c>
      <c r="Q16" s="132"/>
      <c r="R16" s="136">
        <f t="shared" si="6"/>
        <v>0</v>
      </c>
      <c r="S16" s="136">
        <f t="shared" si="7"/>
        <v>0</v>
      </c>
      <c r="T16" s="153">
        <f t="shared" si="1"/>
        <v>0</v>
      </c>
      <c r="U16" s="163"/>
      <c r="V16" s="189"/>
      <c r="W16" s="195" t="str">
        <f t="shared" si="2"/>
        <v/>
      </c>
      <c r="X16" s="195" t="str">
        <f t="shared" si="3"/>
        <v/>
      </c>
      <c r="Y16" s="196">
        <f>IF($W16="",0,IF(ISBLANK($X16)=TRUE(),360,DAYS360($W16,$X16)+1)+IF(DAY($X16)=31,VLOOKUP(MONTH($X16),[1]formula!$B$1:$D$12,3))+IF(AND(MONTH($X16)=2,DAY($X16)=29),1,0))+IF((J16=$X$13),1,0)-U16</f>
        <v>0</v>
      </c>
      <c r="Z16" s="195" t="str">
        <f t="shared" si="4"/>
        <v/>
      </c>
      <c r="AA16" s="195" t="str">
        <f t="shared" si="5"/>
        <v/>
      </c>
      <c r="AB16" s="196">
        <f>IF($Z16="",0,IF(ISBLANK($AA16)=TRUE(),360,DAYS360($Z16,$AA16)+1)+IF(DAY($AA16)=31,VLOOKUP(MONTH($AA16),[1]formula!$B$1:$D$12,3))+IF(AND(MONTH($AA16)=2,DAY($AA16)=29),1,0))-V16</f>
        <v>0</v>
      </c>
      <c r="AC16" s="197"/>
      <c r="AD16" s="183"/>
      <c r="AE16" s="183"/>
      <c r="AF16" s="68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</row>
    <row r="17" spans="1:1010" ht="12" customHeight="1" x14ac:dyDescent="0.2">
      <c r="A17" s="128"/>
      <c r="B17" s="128"/>
      <c r="C17" s="128"/>
      <c r="D17" s="129"/>
      <c r="E17" s="128"/>
      <c r="F17" s="130"/>
      <c r="G17" s="131"/>
      <c r="H17" s="129"/>
      <c r="I17" s="129"/>
      <c r="J17" s="131"/>
      <c r="K17" s="131"/>
      <c r="L17" s="132"/>
      <c r="M17" s="128"/>
      <c r="N17" s="133"/>
      <c r="O17" s="133"/>
      <c r="P17" s="136">
        <f t="shared" si="8"/>
        <v>0</v>
      </c>
      <c r="Q17" s="132"/>
      <c r="R17" s="136">
        <f t="shared" si="6"/>
        <v>0</v>
      </c>
      <c r="S17" s="136">
        <f t="shared" si="7"/>
        <v>0</v>
      </c>
      <c r="T17" s="153">
        <f t="shared" si="1"/>
        <v>0</v>
      </c>
      <c r="U17" s="163"/>
      <c r="V17" s="189"/>
      <c r="W17" s="195" t="str">
        <f t="shared" si="2"/>
        <v/>
      </c>
      <c r="X17" s="195" t="str">
        <f t="shared" si="3"/>
        <v/>
      </c>
      <c r="Y17" s="196">
        <f>IF($W17="",0,IF(ISBLANK($X17)=TRUE(),360,DAYS360($W17,$X17)+1)+IF(DAY($X17)=31,VLOOKUP(MONTH($X17),[1]formula!$B$1:$D$12,3))+IF(AND(MONTH($X17)=2,DAY($X17)=29),1,0))+IF((J17=$X$13),1,0)-U17</f>
        <v>0</v>
      </c>
      <c r="Z17" s="195" t="str">
        <f t="shared" si="4"/>
        <v/>
      </c>
      <c r="AA17" s="195" t="str">
        <f t="shared" si="5"/>
        <v/>
      </c>
      <c r="AB17" s="196">
        <f>IF($Z17="",0,IF(ISBLANK($AA17)=TRUE(),360,DAYS360($Z17,$AA17)+1)+IF(DAY($AA17)=31,VLOOKUP(MONTH($AA17),[1]formula!$B$1:$D$12,3))+IF(AND(MONTH($AA17)=2,DAY($AA17)=29),1,0))-V17</f>
        <v>0</v>
      </c>
      <c r="AC17" s="197"/>
      <c r="AD17" s="183"/>
      <c r="AE17" s="183"/>
      <c r="AF17" s="68"/>
      <c r="ALK17" s="32"/>
      <c r="ALL17" s="32"/>
      <c r="ALM17" s="32"/>
      <c r="ALN17" s="32"/>
      <c r="ALO17" s="32"/>
      <c r="ALP17" s="32"/>
      <c r="ALQ17" s="32"/>
      <c r="ALR17" s="32"/>
      <c r="ALS17" s="32"/>
      <c r="ALT17" s="32"/>
      <c r="ALU17" s="32"/>
      <c r="ALV17" s="32"/>
    </row>
    <row r="18" spans="1:1010" ht="12" customHeight="1" x14ac:dyDescent="0.2">
      <c r="A18" s="128"/>
      <c r="B18" s="128"/>
      <c r="C18" s="128"/>
      <c r="D18" s="129"/>
      <c r="E18" s="128"/>
      <c r="F18" s="130"/>
      <c r="G18" s="131"/>
      <c r="H18" s="129"/>
      <c r="I18" s="129"/>
      <c r="J18" s="131"/>
      <c r="K18" s="131"/>
      <c r="L18" s="132"/>
      <c r="M18" s="128"/>
      <c r="N18" s="133"/>
      <c r="O18" s="133"/>
      <c r="P18" s="136">
        <f t="shared" si="8"/>
        <v>0</v>
      </c>
      <c r="Q18" s="132"/>
      <c r="R18" s="136">
        <f t="shared" si="6"/>
        <v>0</v>
      </c>
      <c r="S18" s="136">
        <f t="shared" si="7"/>
        <v>0</v>
      </c>
      <c r="T18" s="153">
        <f>+R18+S18</f>
        <v>0</v>
      </c>
      <c r="U18" s="163"/>
      <c r="V18" s="189"/>
      <c r="W18" s="195" t="str">
        <f t="shared" si="2"/>
        <v/>
      </c>
      <c r="X18" s="195" t="str">
        <f t="shared" si="3"/>
        <v/>
      </c>
      <c r="Y18" s="196">
        <f>IF($W18="",0,IF(ISBLANK($X18)=TRUE(),360,DAYS360($W18,$X18)+1)+IF(DAY($X18)=31,VLOOKUP(MONTH($X18),[1]formula!$B$1:$D$12,3))+IF(AND(MONTH($X18)=2,DAY($X18)=29),1,0))+IF((J18=$X$13),1,0)-U18</f>
        <v>0</v>
      </c>
      <c r="Z18" s="195" t="str">
        <f t="shared" si="4"/>
        <v/>
      </c>
      <c r="AA18" s="195" t="str">
        <f t="shared" si="5"/>
        <v/>
      </c>
      <c r="AB18" s="196">
        <f>IF($Z18="",0,IF(ISBLANK($AA18)=TRUE(),360,DAYS360($Z18,$AA18)+1)+IF(DAY($AA18)=31,VLOOKUP(MONTH($AA18),[1]formula!$B$1:$D$12,3))+IF(AND(MONTH($AA18)=2,DAY($AA18)=29),1,0))-V18</f>
        <v>0</v>
      </c>
      <c r="AC18" s="197"/>
      <c r="AD18" s="183"/>
      <c r="AE18" s="183"/>
      <c r="AF18" s="68"/>
      <c r="ALK18" s="32"/>
      <c r="ALL18" s="32"/>
      <c r="ALM18" s="32"/>
      <c r="ALN18" s="32"/>
      <c r="ALO18" s="32"/>
      <c r="ALP18" s="32"/>
      <c r="ALQ18" s="32"/>
      <c r="ALR18" s="32"/>
      <c r="ALS18" s="32"/>
      <c r="ALT18" s="32"/>
      <c r="ALU18" s="32"/>
      <c r="ALV18" s="32"/>
    </row>
    <row r="19" spans="1:1010" ht="12" customHeight="1" x14ac:dyDescent="0.2">
      <c r="A19" s="128"/>
      <c r="B19" s="128"/>
      <c r="C19" s="128"/>
      <c r="D19" s="129"/>
      <c r="E19" s="128"/>
      <c r="F19" s="130"/>
      <c r="G19" s="131"/>
      <c r="H19" s="129"/>
      <c r="I19" s="129"/>
      <c r="J19" s="131"/>
      <c r="K19" s="131"/>
      <c r="L19" s="132"/>
      <c r="M19" s="128"/>
      <c r="N19" s="133"/>
      <c r="O19" s="133"/>
      <c r="P19" s="136">
        <f t="shared" si="8"/>
        <v>0</v>
      </c>
      <c r="Q19" s="132"/>
      <c r="R19" s="136">
        <f t="shared" si="6"/>
        <v>0</v>
      </c>
      <c r="S19" s="136">
        <f t="shared" si="7"/>
        <v>0</v>
      </c>
      <c r="T19" s="153">
        <f t="shared" si="1"/>
        <v>0</v>
      </c>
      <c r="U19" s="163"/>
      <c r="V19" s="189"/>
      <c r="W19" s="195" t="str">
        <f t="shared" si="2"/>
        <v/>
      </c>
      <c r="X19" s="195" t="str">
        <f t="shared" si="3"/>
        <v/>
      </c>
      <c r="Y19" s="196">
        <f>IF($W19="",0,IF(ISBLANK($X19)=TRUE(),360,DAYS360($W19,$X19)+1)+IF(DAY($X19)=31,VLOOKUP(MONTH($X19),[1]formula!$B$1:$D$12,3))+IF(AND(MONTH($X19)=2,DAY($X19)=29),1,0))+IF((J19=$X$13),1,0)-U19</f>
        <v>0</v>
      </c>
      <c r="Z19" s="195" t="str">
        <f t="shared" si="4"/>
        <v/>
      </c>
      <c r="AA19" s="195" t="str">
        <f t="shared" si="5"/>
        <v/>
      </c>
      <c r="AB19" s="196">
        <f>IF($Z19="",0,IF(ISBLANK($AA19)=TRUE(),360,DAYS360($Z19,$AA19)+1)+IF(DAY($AA19)=31,VLOOKUP(MONTH($AA19),[1]formula!$B$1:$D$12,3))+IF(AND(MONTH($AA19)=2,DAY($AA19)=29),1,0))-V19</f>
        <v>0</v>
      </c>
      <c r="AC19" s="197"/>
      <c r="AD19" s="183"/>
      <c r="AE19" s="183"/>
      <c r="AF19" s="68"/>
      <c r="ALK19" s="32"/>
      <c r="ALL19" s="32"/>
      <c r="ALM19" s="32"/>
      <c r="ALN19" s="32"/>
      <c r="ALO19" s="32"/>
      <c r="ALP19" s="32"/>
      <c r="ALQ19" s="32"/>
      <c r="ALR19" s="32"/>
      <c r="ALS19" s="32"/>
      <c r="ALT19" s="32"/>
      <c r="ALU19" s="32"/>
      <c r="ALV19" s="32"/>
    </row>
    <row r="20" spans="1:1010" ht="12" customHeight="1" x14ac:dyDescent="0.2">
      <c r="A20" s="128"/>
      <c r="B20" s="128"/>
      <c r="C20" s="128"/>
      <c r="D20" s="129"/>
      <c r="E20" s="128"/>
      <c r="F20" s="130"/>
      <c r="G20" s="131"/>
      <c r="H20" s="129"/>
      <c r="I20" s="129"/>
      <c r="J20" s="131"/>
      <c r="K20" s="131"/>
      <c r="L20" s="132"/>
      <c r="M20" s="128"/>
      <c r="N20" s="129"/>
      <c r="O20" s="129"/>
      <c r="P20" s="136">
        <f t="shared" si="8"/>
        <v>0</v>
      </c>
      <c r="Q20" s="132"/>
      <c r="R20" s="136">
        <f t="shared" si="6"/>
        <v>0</v>
      </c>
      <c r="S20" s="136">
        <f t="shared" si="7"/>
        <v>0</v>
      </c>
      <c r="T20" s="153">
        <f t="shared" si="1"/>
        <v>0</v>
      </c>
      <c r="U20" s="163"/>
      <c r="V20" s="189"/>
      <c r="W20" s="195" t="str">
        <f t="shared" si="2"/>
        <v/>
      </c>
      <c r="X20" s="195" t="str">
        <f t="shared" si="3"/>
        <v/>
      </c>
      <c r="Y20" s="196">
        <f>IF($W20="",0,IF(ISBLANK($X20)=TRUE(),360,DAYS360($W20,$X20)+1)+IF(DAY($X20)=31,VLOOKUP(MONTH($X20),[1]formula!$B$1:$D$12,3))+IF(AND(MONTH($X20)=2,DAY($X20)=29),1,0))+IF((J20=$X$13),1,0)-U20</f>
        <v>0</v>
      </c>
      <c r="Z20" s="195" t="str">
        <f t="shared" si="4"/>
        <v/>
      </c>
      <c r="AA20" s="195" t="str">
        <f t="shared" si="5"/>
        <v/>
      </c>
      <c r="AB20" s="196">
        <f>IF($Z20="",0,IF(ISBLANK($AA20)=TRUE(),360,DAYS360($Z20,$AA20)+1)+IF(DAY($AA20)=31,VLOOKUP(MONTH($AA20),[1]formula!$B$1:$D$12,3))+IF(AND(MONTH($AA20)=2,DAY($AA20)=29),1,0))-V20</f>
        <v>0</v>
      </c>
      <c r="AC20" s="197"/>
      <c r="AD20" s="183"/>
      <c r="AE20" s="183"/>
      <c r="AF20" s="68"/>
      <c r="ALK20" s="32"/>
      <c r="ALL20" s="32"/>
      <c r="ALM20" s="32"/>
      <c r="ALN20" s="32"/>
      <c r="ALO20" s="32"/>
      <c r="ALP20" s="32"/>
      <c r="ALQ20" s="32"/>
      <c r="ALR20" s="32"/>
      <c r="ALS20" s="32"/>
      <c r="ALT20" s="32"/>
      <c r="ALU20" s="32"/>
      <c r="ALV20" s="32"/>
    </row>
    <row r="21" spans="1:1010" ht="12" customHeight="1" x14ac:dyDescent="0.2">
      <c r="A21" s="128"/>
      <c r="B21" s="128"/>
      <c r="C21" s="128"/>
      <c r="D21" s="129"/>
      <c r="E21" s="128"/>
      <c r="F21" s="130"/>
      <c r="G21" s="131"/>
      <c r="H21" s="129"/>
      <c r="I21" s="129"/>
      <c r="J21" s="131"/>
      <c r="K21" s="131"/>
      <c r="L21" s="132"/>
      <c r="M21" s="128"/>
      <c r="N21" s="129"/>
      <c r="O21" s="129"/>
      <c r="P21" s="136">
        <f t="shared" si="8"/>
        <v>0</v>
      </c>
      <c r="Q21" s="273"/>
      <c r="R21" s="136">
        <f t="shared" si="6"/>
        <v>0</v>
      </c>
      <c r="S21" s="136">
        <f t="shared" si="7"/>
        <v>0</v>
      </c>
      <c r="T21" s="153">
        <f t="shared" si="1"/>
        <v>0</v>
      </c>
      <c r="U21" s="163"/>
      <c r="V21" s="189"/>
      <c r="W21" s="195" t="str">
        <f t="shared" si="2"/>
        <v/>
      </c>
      <c r="X21" s="195" t="str">
        <f t="shared" si="3"/>
        <v/>
      </c>
      <c r="Y21" s="196">
        <f>IF($W21="",0,IF(ISBLANK($X21)=TRUE(),360,DAYS360($W21,$X21)+1)+IF(DAY($X21)=31,VLOOKUP(MONTH($X21),[1]formula!$B$1:$D$12,3))+IF(AND(MONTH($X21)=2,DAY($X21)=29),1,0))+IF((J21=$X$13),1,0)-U21</f>
        <v>0</v>
      </c>
      <c r="Z21" s="195" t="str">
        <f t="shared" si="4"/>
        <v/>
      </c>
      <c r="AA21" s="195" t="str">
        <f t="shared" si="5"/>
        <v/>
      </c>
      <c r="AB21" s="196">
        <f>IF($Z21="",0,IF(ISBLANK($AA21)=TRUE(),360,DAYS360($Z21,$AA21)+1)+IF(DAY($AA21)=31,VLOOKUP(MONTH($AA21),[1]formula!$B$1:$D$12,3))+IF(AND(MONTH($AA21)=2,DAY($AA21)=29),1,0))-V21</f>
        <v>0</v>
      </c>
      <c r="AC21" s="197"/>
      <c r="AD21" s="183"/>
      <c r="AE21" s="183"/>
      <c r="AF21" s="68"/>
      <c r="ALK21" s="32"/>
      <c r="ALL21" s="32"/>
      <c r="ALM21" s="32"/>
      <c r="ALN21" s="32"/>
      <c r="ALO21" s="32"/>
      <c r="ALP21" s="32"/>
      <c r="ALQ21" s="32"/>
      <c r="ALR21" s="32"/>
      <c r="ALS21" s="32"/>
      <c r="ALT21" s="32"/>
      <c r="ALU21" s="32"/>
      <c r="ALV21" s="32"/>
    </row>
    <row r="22" spans="1:1010" ht="12" customHeight="1" x14ac:dyDescent="0.2">
      <c r="B22" s="32"/>
      <c r="C22" s="141" t="s">
        <v>140</v>
      </c>
      <c r="D22" s="32"/>
      <c r="E22" s="32"/>
      <c r="F22" s="33"/>
      <c r="G22" s="34"/>
      <c r="H22" s="32"/>
      <c r="I22" s="34"/>
      <c r="J22" s="34"/>
      <c r="K22" s="35"/>
      <c r="L22" s="35"/>
      <c r="M22" s="34"/>
      <c r="N22" s="140">
        <f>SUM(N14:N21)</f>
        <v>0</v>
      </c>
      <c r="O22" s="140">
        <f>SUM(O14:O21)</f>
        <v>0</v>
      </c>
      <c r="P22" s="140">
        <f>SUM(P14:P21)</f>
        <v>0</v>
      </c>
      <c r="Q22" s="274"/>
      <c r="R22" s="137">
        <f>SUM(R14:R21)</f>
        <v>0</v>
      </c>
      <c r="S22" s="137">
        <f>SUM(S14:S21)</f>
        <v>0</v>
      </c>
      <c r="T22" s="137">
        <f>SUM(T14:T21)</f>
        <v>0</v>
      </c>
      <c r="U22" s="164">
        <f>SUM(U13:U21)</f>
        <v>0</v>
      </c>
      <c r="V22" s="190"/>
      <c r="W22" s="198"/>
      <c r="X22" s="198"/>
      <c r="Y22" s="198"/>
      <c r="Z22" s="195" t="str">
        <f>IF(ISBLANK(K22),"",IF(K22=$Z$13,$Z$13,IF(AND(ISBLANK(L22)=TRUE(),K22&lt;$Z$13),$Z$13,IF(L22&gt;=$Z$13,$Z$13,""))))</f>
        <v/>
      </c>
      <c r="AA22" s="198"/>
      <c r="AB22" s="198"/>
      <c r="AC22" s="197"/>
      <c r="AD22" s="183"/>
      <c r="AE22" s="183"/>
      <c r="AF22" s="68"/>
      <c r="ALF22" s="32"/>
      <c r="ALG22" s="32"/>
      <c r="ALH22" s="32"/>
      <c r="ALI22" s="32"/>
      <c r="ALJ22" s="32"/>
      <c r="ALK22" s="32"/>
      <c r="ALL22" s="32"/>
      <c r="ALM22" s="32"/>
      <c r="ALN22" s="32"/>
      <c r="ALO22" s="32"/>
      <c r="ALP22" s="32"/>
      <c r="ALQ22" s="32"/>
      <c r="ALR22" s="32"/>
      <c r="ALS22" s="32"/>
      <c r="ALT22" s="32"/>
      <c r="ALU22" s="32"/>
      <c r="ALV22" s="32"/>
    </row>
    <row r="23" spans="1:1010" s="74" customFormat="1" ht="12" customHeight="1" x14ac:dyDescent="0.2">
      <c r="C23" s="142" t="s">
        <v>54</v>
      </c>
      <c r="F23" s="37"/>
      <c r="G23" s="38"/>
      <c r="H23" s="70"/>
      <c r="I23" s="38"/>
      <c r="J23" s="38"/>
      <c r="K23" s="39"/>
      <c r="L23" s="39"/>
      <c r="M23" s="38"/>
      <c r="N23" s="75"/>
      <c r="O23" s="75"/>
      <c r="P23" s="75"/>
      <c r="Q23" s="38"/>
      <c r="R23" s="76"/>
      <c r="S23" s="76"/>
      <c r="T23" s="76"/>
      <c r="U23" s="77"/>
      <c r="V23" s="154"/>
      <c r="W23" s="191"/>
      <c r="X23" s="183"/>
      <c r="Y23" s="183"/>
      <c r="Z23" s="183"/>
      <c r="AA23" s="183"/>
      <c r="AB23" s="183"/>
      <c r="AC23" s="183"/>
      <c r="AD23" s="183"/>
      <c r="AE23" s="183"/>
      <c r="AF23" s="183"/>
      <c r="AG23" s="68"/>
      <c r="AH23" s="31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  <c r="IW23" s="77"/>
      <c r="IX23" s="77"/>
      <c r="IY23" s="77"/>
      <c r="IZ23" s="77"/>
      <c r="JA23" s="77"/>
      <c r="JB23" s="77"/>
      <c r="JC23" s="77"/>
      <c r="JD23" s="77"/>
      <c r="JE23" s="77"/>
      <c r="JF23" s="77"/>
      <c r="JG23" s="77"/>
      <c r="JH23" s="77"/>
      <c r="JI23" s="77"/>
      <c r="JJ23" s="77"/>
      <c r="JK23" s="77"/>
      <c r="JL23" s="77"/>
      <c r="JM23" s="77"/>
      <c r="JN23" s="77"/>
      <c r="JO23" s="77"/>
      <c r="JP23" s="77"/>
      <c r="JQ23" s="77"/>
      <c r="JR23" s="77"/>
      <c r="JS23" s="77"/>
      <c r="JT23" s="77"/>
      <c r="JU23" s="77"/>
      <c r="JV23" s="77"/>
      <c r="JW23" s="77"/>
      <c r="JX23" s="77"/>
      <c r="JY23" s="77"/>
      <c r="JZ23" s="77"/>
      <c r="KA23" s="77"/>
      <c r="KB23" s="77"/>
      <c r="KC23" s="77"/>
      <c r="KD23" s="77"/>
      <c r="KE23" s="77"/>
      <c r="KF23" s="77"/>
      <c r="KG23" s="77"/>
      <c r="KH23" s="77"/>
      <c r="KI23" s="77"/>
      <c r="KJ23" s="77"/>
      <c r="KK23" s="77"/>
      <c r="KL23" s="77"/>
      <c r="KM23" s="77"/>
      <c r="KN23" s="77"/>
      <c r="KO23" s="77"/>
      <c r="KP23" s="77"/>
      <c r="KQ23" s="77"/>
      <c r="KR23" s="77"/>
      <c r="KS23" s="77"/>
      <c r="KT23" s="77"/>
      <c r="KU23" s="77"/>
      <c r="KV23" s="77"/>
      <c r="KW23" s="77"/>
      <c r="KX23" s="77"/>
      <c r="KY23" s="77"/>
      <c r="KZ23" s="77"/>
      <c r="LA23" s="77"/>
      <c r="LB23" s="77"/>
      <c r="LC23" s="77"/>
      <c r="LD23" s="77"/>
      <c r="LE23" s="77"/>
      <c r="LF23" s="77"/>
      <c r="LG23" s="77"/>
      <c r="LH23" s="77"/>
      <c r="LI23" s="77"/>
      <c r="LJ23" s="77"/>
      <c r="LK23" s="77"/>
      <c r="LL23" s="77"/>
      <c r="LM23" s="77"/>
      <c r="LN23" s="77"/>
      <c r="LO23" s="77"/>
      <c r="LP23" s="77"/>
      <c r="LQ23" s="77"/>
      <c r="LR23" s="77"/>
      <c r="LS23" s="77"/>
      <c r="LT23" s="77"/>
      <c r="LU23" s="77"/>
      <c r="LV23" s="77"/>
      <c r="LW23" s="77"/>
      <c r="LX23" s="77"/>
      <c r="LY23" s="77"/>
      <c r="LZ23" s="77"/>
      <c r="MA23" s="77"/>
      <c r="MB23" s="77"/>
      <c r="MC23" s="77"/>
      <c r="MD23" s="77"/>
      <c r="ME23" s="77"/>
      <c r="MF23" s="77"/>
      <c r="MG23" s="77"/>
      <c r="MH23" s="77"/>
      <c r="MI23" s="77"/>
      <c r="MJ23" s="77"/>
      <c r="MK23" s="77"/>
      <c r="ML23" s="77"/>
      <c r="MM23" s="77"/>
      <c r="MN23" s="77"/>
      <c r="MO23" s="77"/>
      <c r="MP23" s="77"/>
      <c r="MQ23" s="77"/>
      <c r="MR23" s="77"/>
      <c r="MS23" s="77"/>
      <c r="MT23" s="77"/>
      <c r="MU23" s="77"/>
      <c r="MV23" s="77"/>
      <c r="MW23" s="77"/>
      <c r="MX23" s="77"/>
      <c r="MY23" s="77"/>
      <c r="MZ23" s="77"/>
      <c r="NA23" s="77"/>
      <c r="NB23" s="77"/>
      <c r="NC23" s="77"/>
      <c r="ND23" s="77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7"/>
      <c r="NS23" s="77"/>
      <c r="NT23" s="77"/>
      <c r="NU23" s="77"/>
      <c r="NV23" s="77"/>
      <c r="NW23" s="77"/>
      <c r="NX23" s="77"/>
      <c r="NY23" s="77"/>
      <c r="NZ23" s="77"/>
      <c r="OA23" s="77"/>
      <c r="OB23" s="77"/>
      <c r="OC23" s="77"/>
      <c r="OD23" s="77"/>
      <c r="OE23" s="77"/>
      <c r="OF23" s="77"/>
      <c r="OG23" s="77"/>
      <c r="OH23" s="77"/>
      <c r="OI23" s="77"/>
      <c r="OJ23" s="77"/>
      <c r="OK23" s="77"/>
      <c r="OL23" s="77"/>
      <c r="OM23" s="77"/>
      <c r="ON23" s="77"/>
      <c r="OO23" s="77"/>
      <c r="OP23" s="77"/>
      <c r="OQ23" s="77"/>
      <c r="OR23" s="77"/>
      <c r="OS23" s="77"/>
      <c r="OT23" s="77"/>
      <c r="OU23" s="77"/>
      <c r="OV23" s="77"/>
      <c r="OW23" s="77"/>
      <c r="OX23" s="77"/>
      <c r="OY23" s="77"/>
      <c r="OZ23" s="77"/>
      <c r="PA23" s="77"/>
      <c r="PB23" s="77"/>
      <c r="PC23" s="77"/>
      <c r="PD23" s="77"/>
      <c r="PE23" s="77"/>
      <c r="PF23" s="77"/>
      <c r="PG23" s="77"/>
      <c r="PH23" s="77"/>
      <c r="PI23" s="77"/>
      <c r="PJ23" s="77"/>
      <c r="PK23" s="77"/>
      <c r="PL23" s="77"/>
      <c r="PM23" s="77"/>
      <c r="PN23" s="77"/>
      <c r="PO23" s="77"/>
      <c r="PP23" s="77"/>
      <c r="PQ23" s="77"/>
      <c r="PR23" s="77"/>
      <c r="PS23" s="77"/>
      <c r="PT23" s="77"/>
      <c r="PU23" s="77"/>
      <c r="PV23" s="77"/>
      <c r="PW23" s="77"/>
      <c r="PX23" s="77"/>
      <c r="PY23" s="77"/>
      <c r="PZ23" s="77"/>
      <c r="QA23" s="77"/>
      <c r="QB23" s="77"/>
      <c r="QC23" s="77"/>
      <c r="QD23" s="77"/>
      <c r="QE23" s="77"/>
      <c r="QF23" s="77"/>
      <c r="QG23" s="77"/>
      <c r="QH23" s="77"/>
      <c r="QI23" s="77"/>
      <c r="QJ23" s="77"/>
      <c r="QK23" s="77"/>
      <c r="QL23" s="77"/>
      <c r="QM23" s="77"/>
      <c r="QN23" s="77"/>
      <c r="QO23" s="77"/>
      <c r="QP23" s="77"/>
      <c r="QQ23" s="77"/>
      <c r="QR23" s="77"/>
      <c r="QS23" s="77"/>
      <c r="QT23" s="77"/>
      <c r="QU23" s="77"/>
      <c r="QV23" s="77"/>
      <c r="QW23" s="77"/>
      <c r="QX23" s="77"/>
      <c r="QY23" s="77"/>
      <c r="QZ23" s="77"/>
      <c r="RA23" s="77"/>
      <c r="RB23" s="77"/>
      <c r="RC23" s="77"/>
      <c r="RD23" s="77"/>
      <c r="RE23" s="77"/>
      <c r="RF23" s="77"/>
      <c r="RG23" s="77"/>
      <c r="RH23" s="77"/>
      <c r="RI23" s="77"/>
      <c r="RJ23" s="77"/>
      <c r="RK23" s="77"/>
      <c r="RL23" s="77"/>
      <c r="RM23" s="77"/>
      <c r="RN23" s="77"/>
      <c r="RO23" s="77"/>
      <c r="RP23" s="77"/>
      <c r="RQ23" s="77"/>
      <c r="RR23" s="77"/>
      <c r="RS23" s="77"/>
      <c r="RT23" s="77"/>
      <c r="RU23" s="77"/>
      <c r="RV23" s="77"/>
      <c r="RW23" s="77"/>
      <c r="RX23" s="77"/>
      <c r="RY23" s="77"/>
      <c r="RZ23" s="77"/>
      <c r="SA23" s="77"/>
      <c r="SB23" s="77"/>
      <c r="SC23" s="77"/>
      <c r="SD23" s="77"/>
      <c r="SE23" s="77"/>
      <c r="SF23" s="77"/>
      <c r="SG23" s="77"/>
      <c r="SH23" s="77"/>
      <c r="SI23" s="77"/>
      <c r="SJ23" s="77"/>
      <c r="SK23" s="77"/>
      <c r="SL23" s="77"/>
      <c r="SM23" s="77"/>
      <c r="SN23" s="77"/>
      <c r="SO23" s="77"/>
      <c r="SP23" s="77"/>
      <c r="SQ23" s="77"/>
      <c r="SR23" s="77"/>
      <c r="SS23" s="77"/>
      <c r="ST23" s="77"/>
      <c r="SU23" s="77"/>
      <c r="SV23" s="77"/>
      <c r="SW23" s="77"/>
      <c r="SX23" s="77"/>
      <c r="SY23" s="77"/>
      <c r="SZ23" s="77"/>
      <c r="TA23" s="77"/>
      <c r="TB23" s="77"/>
      <c r="TC23" s="77"/>
      <c r="TD23" s="77"/>
      <c r="TE23" s="77"/>
      <c r="TF23" s="77"/>
      <c r="TG23" s="77"/>
      <c r="TH23" s="77"/>
      <c r="TI23" s="77"/>
      <c r="TJ23" s="77"/>
      <c r="TK23" s="77"/>
      <c r="TL23" s="77"/>
      <c r="TM23" s="77"/>
      <c r="TN23" s="77"/>
      <c r="TO23" s="77"/>
      <c r="TP23" s="77"/>
      <c r="TQ23" s="77"/>
      <c r="TR23" s="77"/>
      <c r="TS23" s="77"/>
      <c r="TT23" s="77"/>
      <c r="TU23" s="77"/>
      <c r="TV23" s="77"/>
      <c r="TW23" s="77"/>
      <c r="TX23" s="77"/>
      <c r="TY23" s="77"/>
      <c r="TZ23" s="77"/>
      <c r="UA23" s="77"/>
      <c r="UB23" s="77"/>
      <c r="UC23" s="77"/>
      <c r="UD23" s="77"/>
      <c r="UE23" s="77"/>
      <c r="UF23" s="77"/>
      <c r="UG23" s="77"/>
      <c r="UH23" s="77"/>
      <c r="UI23" s="77"/>
      <c r="UJ23" s="77"/>
      <c r="UK23" s="77"/>
      <c r="UL23" s="77"/>
      <c r="UM23" s="77"/>
      <c r="UN23" s="77"/>
      <c r="UO23" s="77"/>
      <c r="UP23" s="77"/>
      <c r="UQ23" s="77"/>
      <c r="UR23" s="77"/>
      <c r="US23" s="77"/>
      <c r="UT23" s="77"/>
      <c r="UU23" s="77"/>
      <c r="UV23" s="77"/>
      <c r="UW23" s="77"/>
      <c r="UX23" s="77"/>
      <c r="UY23" s="77"/>
      <c r="UZ23" s="77"/>
      <c r="VA23" s="77"/>
      <c r="VB23" s="77"/>
      <c r="VC23" s="77"/>
      <c r="VD23" s="77"/>
      <c r="VE23" s="77"/>
      <c r="VF23" s="77"/>
      <c r="VG23" s="77"/>
      <c r="VH23" s="77"/>
      <c r="VI23" s="77"/>
      <c r="VJ23" s="77"/>
      <c r="VK23" s="77"/>
      <c r="VL23" s="77"/>
      <c r="VM23" s="77"/>
      <c r="VN23" s="77"/>
      <c r="VO23" s="77"/>
      <c r="VP23" s="77"/>
      <c r="VQ23" s="77"/>
      <c r="VR23" s="77"/>
      <c r="VS23" s="77"/>
      <c r="VT23" s="77"/>
      <c r="VU23" s="77"/>
      <c r="VV23" s="77"/>
      <c r="VW23" s="77"/>
      <c r="VX23" s="77"/>
      <c r="VY23" s="77"/>
      <c r="VZ23" s="77"/>
      <c r="WA23" s="77"/>
      <c r="WB23" s="77"/>
      <c r="WC23" s="77"/>
      <c r="WD23" s="77"/>
      <c r="WE23" s="77"/>
      <c r="WF23" s="77"/>
      <c r="WG23" s="77"/>
      <c r="WH23" s="77"/>
      <c r="WI23" s="77"/>
      <c r="WJ23" s="77"/>
      <c r="WK23" s="77"/>
      <c r="WL23" s="77"/>
      <c r="WM23" s="77"/>
      <c r="WN23" s="77"/>
      <c r="WO23" s="77"/>
      <c r="WP23" s="77"/>
      <c r="WQ23" s="77"/>
      <c r="WR23" s="77"/>
      <c r="WS23" s="77"/>
      <c r="WT23" s="77"/>
      <c r="WU23" s="77"/>
      <c r="WV23" s="77"/>
      <c r="WW23" s="77"/>
      <c r="WX23" s="77"/>
      <c r="WY23" s="77"/>
      <c r="WZ23" s="77"/>
      <c r="XA23" s="77"/>
      <c r="XB23" s="77"/>
      <c r="XC23" s="77"/>
      <c r="XD23" s="77"/>
      <c r="XE23" s="77"/>
      <c r="XF23" s="77"/>
      <c r="XG23" s="77"/>
      <c r="XH23" s="77"/>
      <c r="XI23" s="77"/>
      <c r="XJ23" s="77"/>
      <c r="XK23" s="77"/>
      <c r="XL23" s="77"/>
      <c r="XM23" s="77"/>
      <c r="XN23" s="77"/>
      <c r="XO23" s="77"/>
      <c r="XP23" s="77"/>
      <c r="XQ23" s="77"/>
      <c r="XR23" s="77"/>
      <c r="XS23" s="77"/>
      <c r="XT23" s="77"/>
      <c r="XU23" s="77"/>
      <c r="XV23" s="77"/>
      <c r="XW23" s="77"/>
      <c r="XX23" s="77"/>
      <c r="XY23" s="77"/>
      <c r="XZ23" s="77"/>
      <c r="YA23" s="77"/>
      <c r="YB23" s="77"/>
      <c r="YC23" s="77"/>
      <c r="YD23" s="77"/>
      <c r="YE23" s="77"/>
      <c r="YF23" s="77"/>
      <c r="YG23" s="77"/>
      <c r="YH23" s="77"/>
      <c r="YI23" s="77"/>
      <c r="YJ23" s="77"/>
      <c r="YK23" s="77"/>
      <c r="YL23" s="77"/>
      <c r="YM23" s="77"/>
      <c r="YN23" s="77"/>
      <c r="YO23" s="77"/>
      <c r="YP23" s="77"/>
      <c r="YQ23" s="77"/>
      <c r="YR23" s="77"/>
      <c r="YS23" s="77"/>
      <c r="YT23" s="77"/>
      <c r="YU23" s="77"/>
      <c r="YV23" s="77"/>
      <c r="YW23" s="77"/>
      <c r="YX23" s="77"/>
      <c r="YY23" s="77"/>
      <c r="YZ23" s="77"/>
      <c r="ZA23" s="77"/>
      <c r="ZB23" s="77"/>
      <c r="ZC23" s="77"/>
      <c r="ZD23" s="77"/>
      <c r="ZE23" s="77"/>
      <c r="ZF23" s="77"/>
      <c r="ZG23" s="77"/>
      <c r="ZH23" s="77"/>
      <c r="ZI23" s="77"/>
      <c r="ZJ23" s="77"/>
      <c r="ZK23" s="77"/>
      <c r="ZL23" s="77"/>
      <c r="ZM23" s="77"/>
      <c r="ZN23" s="77"/>
      <c r="ZO23" s="77"/>
      <c r="ZP23" s="77"/>
      <c r="ZQ23" s="77"/>
      <c r="ZR23" s="77"/>
      <c r="ZS23" s="77"/>
      <c r="ZT23" s="77"/>
      <c r="ZU23" s="77"/>
      <c r="ZV23" s="77"/>
      <c r="ZW23" s="77"/>
      <c r="ZX23" s="77"/>
      <c r="ZY23" s="77"/>
      <c r="ZZ23" s="77"/>
      <c r="AAA23" s="77"/>
      <c r="AAB23" s="77"/>
      <c r="AAC23" s="77"/>
      <c r="AAD23" s="77"/>
      <c r="AAE23" s="77"/>
      <c r="AAF23" s="77"/>
      <c r="AAG23" s="77"/>
      <c r="AAH23" s="77"/>
      <c r="AAI23" s="77"/>
      <c r="AAJ23" s="77"/>
      <c r="AAK23" s="77"/>
      <c r="AAL23" s="77"/>
      <c r="AAM23" s="77"/>
      <c r="AAN23" s="77"/>
      <c r="AAO23" s="77"/>
      <c r="AAP23" s="77"/>
      <c r="AAQ23" s="77"/>
      <c r="AAR23" s="77"/>
      <c r="AAS23" s="77"/>
      <c r="AAT23" s="77"/>
      <c r="AAU23" s="77"/>
      <c r="AAV23" s="77"/>
      <c r="AAW23" s="77"/>
      <c r="AAX23" s="77"/>
      <c r="AAY23" s="77"/>
      <c r="AAZ23" s="77"/>
      <c r="ABA23" s="77"/>
      <c r="ABB23" s="77"/>
      <c r="ABC23" s="77"/>
      <c r="ABD23" s="77"/>
      <c r="ABE23" s="77"/>
      <c r="ABF23" s="77"/>
      <c r="ABG23" s="77"/>
      <c r="ABH23" s="77"/>
      <c r="ABI23" s="77"/>
      <c r="ABJ23" s="77"/>
      <c r="ABK23" s="77"/>
      <c r="ABL23" s="77"/>
      <c r="ABM23" s="77"/>
      <c r="ABN23" s="77"/>
      <c r="ABO23" s="77"/>
      <c r="ABP23" s="77"/>
      <c r="ABQ23" s="77"/>
      <c r="ABR23" s="77"/>
      <c r="ABS23" s="77"/>
      <c r="ABT23" s="77"/>
      <c r="ABU23" s="77"/>
      <c r="ABV23" s="77"/>
      <c r="ABW23" s="77"/>
      <c r="ABX23" s="77"/>
      <c r="ABY23" s="77"/>
      <c r="ABZ23" s="77"/>
      <c r="ACA23" s="77"/>
      <c r="ACB23" s="77"/>
      <c r="ACC23" s="77"/>
      <c r="ACD23" s="77"/>
      <c r="ACE23" s="77"/>
      <c r="ACF23" s="77"/>
      <c r="ACG23" s="77"/>
      <c r="ACH23" s="77"/>
      <c r="ACI23" s="77"/>
      <c r="ACJ23" s="77"/>
      <c r="ACK23" s="77"/>
      <c r="ACL23" s="77"/>
      <c r="ACM23" s="77"/>
      <c r="ACN23" s="77"/>
      <c r="ACO23" s="77"/>
      <c r="ACP23" s="77"/>
      <c r="ACQ23" s="77"/>
      <c r="ACR23" s="77"/>
      <c r="ACS23" s="77"/>
      <c r="ACT23" s="77"/>
      <c r="ACU23" s="77"/>
      <c r="ACV23" s="77"/>
      <c r="ACW23" s="77"/>
      <c r="ACX23" s="77"/>
      <c r="ACY23" s="77"/>
      <c r="ACZ23" s="77"/>
      <c r="ADA23" s="77"/>
      <c r="ADB23" s="77"/>
      <c r="ADC23" s="77"/>
      <c r="ADD23" s="77"/>
      <c r="ADE23" s="77"/>
      <c r="ADF23" s="77"/>
      <c r="ADG23" s="77"/>
      <c r="ADH23" s="77"/>
      <c r="ADI23" s="77"/>
      <c r="ADJ23" s="77"/>
      <c r="ADK23" s="77"/>
      <c r="ADL23" s="77"/>
      <c r="ADM23" s="77"/>
      <c r="ADN23" s="77"/>
      <c r="ADO23" s="77"/>
      <c r="ADP23" s="77"/>
      <c r="ADQ23" s="77"/>
      <c r="ADR23" s="77"/>
      <c r="ADS23" s="77"/>
      <c r="ADT23" s="77"/>
      <c r="ADU23" s="77"/>
      <c r="ADV23" s="77"/>
      <c r="ADW23" s="77"/>
      <c r="ADX23" s="77"/>
      <c r="ADY23" s="77"/>
      <c r="ADZ23" s="77"/>
      <c r="AEA23" s="77"/>
      <c r="AEB23" s="77"/>
      <c r="AEC23" s="77"/>
      <c r="AED23" s="77"/>
      <c r="AEE23" s="77"/>
      <c r="AEF23" s="77"/>
      <c r="AEG23" s="77"/>
      <c r="AEH23" s="77"/>
      <c r="AEI23" s="77"/>
      <c r="AEJ23" s="77"/>
      <c r="AEK23" s="77"/>
      <c r="AEL23" s="77"/>
      <c r="AEM23" s="77"/>
      <c r="AEN23" s="77"/>
      <c r="AEO23" s="77"/>
      <c r="AEP23" s="77"/>
      <c r="AEQ23" s="77"/>
      <c r="AER23" s="77"/>
      <c r="AES23" s="77"/>
      <c r="AET23" s="77"/>
      <c r="AEU23" s="77"/>
      <c r="AEV23" s="77"/>
      <c r="AEW23" s="77"/>
      <c r="AEX23" s="77"/>
      <c r="AEY23" s="77"/>
      <c r="AEZ23" s="77"/>
      <c r="AFA23" s="77"/>
      <c r="AFB23" s="77"/>
      <c r="AFC23" s="77"/>
      <c r="AFD23" s="77"/>
      <c r="AFE23" s="77"/>
      <c r="AFF23" s="77"/>
      <c r="AFG23" s="77"/>
      <c r="AFH23" s="77"/>
      <c r="AFI23" s="77"/>
      <c r="AFJ23" s="77"/>
      <c r="AFK23" s="77"/>
      <c r="AFL23" s="77"/>
      <c r="AFM23" s="77"/>
      <c r="AFN23" s="77"/>
      <c r="AFO23" s="77"/>
      <c r="AFP23" s="77"/>
      <c r="AFQ23" s="77"/>
      <c r="AFR23" s="77"/>
      <c r="AFS23" s="77"/>
      <c r="AFT23" s="77"/>
      <c r="AFU23" s="77"/>
      <c r="AFV23" s="77"/>
      <c r="AFW23" s="77"/>
      <c r="AFX23" s="77"/>
      <c r="AFY23" s="77"/>
      <c r="AFZ23" s="77"/>
      <c r="AGA23" s="77"/>
      <c r="AGB23" s="77"/>
      <c r="AGC23" s="77"/>
      <c r="AGD23" s="77"/>
      <c r="AGE23" s="77"/>
      <c r="AGF23" s="77"/>
      <c r="AGG23" s="77"/>
      <c r="AGH23" s="77"/>
      <c r="AGI23" s="77"/>
      <c r="AGJ23" s="77"/>
      <c r="AGK23" s="77"/>
      <c r="AGL23" s="77"/>
      <c r="AGM23" s="77"/>
      <c r="AGN23" s="77"/>
      <c r="AGO23" s="77"/>
      <c r="AGP23" s="77"/>
      <c r="AGQ23" s="77"/>
      <c r="AGR23" s="77"/>
      <c r="AGS23" s="77"/>
      <c r="AGT23" s="77"/>
      <c r="AGU23" s="77"/>
      <c r="AGV23" s="77"/>
      <c r="AGW23" s="77"/>
      <c r="AGX23" s="77"/>
      <c r="AGY23" s="77"/>
      <c r="AGZ23" s="77"/>
      <c r="AHA23" s="77"/>
      <c r="AHB23" s="77"/>
      <c r="AHC23" s="77"/>
      <c r="AHD23" s="77"/>
      <c r="AHE23" s="77"/>
      <c r="AHF23" s="77"/>
      <c r="AHG23" s="77"/>
      <c r="AHH23" s="77"/>
      <c r="AHI23" s="77"/>
      <c r="AHJ23" s="77"/>
      <c r="AHK23" s="77"/>
      <c r="AHL23" s="77"/>
      <c r="AHM23" s="77"/>
      <c r="AHN23" s="77"/>
      <c r="AHO23" s="77"/>
      <c r="AHP23" s="77"/>
      <c r="AHQ23" s="77"/>
      <c r="AHR23" s="77"/>
      <c r="AHS23" s="77"/>
      <c r="AHT23" s="77"/>
      <c r="AHU23" s="77"/>
      <c r="AHV23" s="77"/>
      <c r="AHW23" s="77"/>
      <c r="AHX23" s="77"/>
      <c r="AHY23" s="77"/>
      <c r="AHZ23" s="77"/>
      <c r="AIA23" s="77"/>
      <c r="AIB23" s="77"/>
      <c r="AIC23" s="77"/>
      <c r="AID23" s="77"/>
      <c r="AIE23" s="77"/>
      <c r="AIF23" s="77"/>
      <c r="AIG23" s="77"/>
      <c r="AIH23" s="77"/>
      <c r="AII23" s="77"/>
      <c r="AIJ23" s="77"/>
      <c r="AIK23" s="77"/>
      <c r="AIL23" s="77"/>
      <c r="AIM23" s="77"/>
      <c r="AIN23" s="77"/>
      <c r="AIO23" s="77"/>
      <c r="AIP23" s="77"/>
      <c r="AIQ23" s="77"/>
      <c r="AIR23" s="77"/>
      <c r="AIS23" s="77"/>
      <c r="AIT23" s="77"/>
      <c r="AIU23" s="77"/>
      <c r="AIV23" s="77"/>
      <c r="AIW23" s="77"/>
      <c r="AIX23" s="77"/>
      <c r="AIY23" s="77"/>
      <c r="AIZ23" s="77"/>
      <c r="AJA23" s="77"/>
      <c r="AJB23" s="77"/>
      <c r="AJC23" s="77"/>
      <c r="AJD23" s="77"/>
      <c r="AJE23" s="77"/>
      <c r="AJF23" s="77"/>
      <c r="AJG23" s="77"/>
      <c r="AJH23" s="77"/>
      <c r="AJI23" s="77"/>
      <c r="AJJ23" s="77"/>
      <c r="AJK23" s="77"/>
      <c r="AJL23" s="77"/>
      <c r="AJM23" s="77"/>
      <c r="AJN23" s="77"/>
      <c r="AJO23" s="77"/>
      <c r="AJP23" s="77"/>
      <c r="AJQ23" s="77"/>
      <c r="AJR23" s="77"/>
      <c r="AJS23" s="77"/>
      <c r="AJT23" s="77"/>
      <c r="AJU23" s="77"/>
      <c r="AJV23" s="77"/>
      <c r="AJW23" s="77"/>
      <c r="AJX23" s="77"/>
      <c r="AJY23" s="77"/>
      <c r="AJZ23" s="77"/>
      <c r="AKA23" s="77"/>
      <c r="AKB23" s="77"/>
      <c r="AKC23" s="77"/>
      <c r="AKD23" s="77"/>
      <c r="AKE23" s="77"/>
      <c r="AKF23" s="77"/>
      <c r="AKG23" s="77"/>
      <c r="AKH23" s="77"/>
      <c r="AKI23" s="77"/>
      <c r="AKJ23" s="77"/>
      <c r="AKK23" s="77"/>
      <c r="AKL23" s="77"/>
      <c r="AKM23" s="77"/>
      <c r="AKN23" s="77"/>
      <c r="AKO23" s="77"/>
      <c r="AKP23" s="77"/>
      <c r="AKQ23" s="77"/>
      <c r="AKR23" s="77"/>
      <c r="AKS23" s="77"/>
      <c r="AKT23" s="77"/>
      <c r="AKU23" s="77"/>
      <c r="AKV23" s="77"/>
      <c r="AKW23" s="77"/>
      <c r="AKX23" s="77"/>
      <c r="AKY23" s="77"/>
      <c r="AKZ23" s="77"/>
      <c r="ALA23" s="77"/>
      <c r="ALB23" s="77"/>
      <c r="ALC23" s="77"/>
      <c r="ALD23" s="77"/>
      <c r="ALE23" s="77"/>
      <c r="ALF23" s="77"/>
      <c r="ALG23" s="77"/>
      <c r="ALH23" s="77"/>
      <c r="ALI23" s="77"/>
      <c r="ALJ23" s="77"/>
      <c r="ALK23" s="77"/>
    </row>
    <row r="24" spans="1:1010" s="36" customFormat="1" ht="12" customHeight="1" x14ac:dyDescent="0.2">
      <c r="C24" s="143" t="s">
        <v>74</v>
      </c>
      <c r="E24" s="37"/>
      <c r="F24" s="37"/>
      <c r="G24" s="38"/>
      <c r="H24" s="39"/>
      <c r="I24" s="38"/>
      <c r="J24" s="38"/>
      <c r="K24" s="39"/>
      <c r="L24" s="38"/>
      <c r="M24" s="38"/>
      <c r="N24" s="39"/>
      <c r="O24" s="39"/>
      <c r="P24" s="38"/>
      <c r="Q24" s="38"/>
      <c r="R24" s="38"/>
      <c r="S24" s="38"/>
      <c r="T24" s="38"/>
      <c r="U24" s="39"/>
      <c r="V24" s="39"/>
      <c r="W24" s="192"/>
      <c r="X24" s="183"/>
      <c r="Y24" s="183"/>
      <c r="Z24" s="183"/>
      <c r="AA24" s="183"/>
      <c r="AB24" s="183"/>
      <c r="AC24" s="183"/>
      <c r="AD24" s="183"/>
      <c r="AE24" s="183"/>
      <c r="AF24" s="183"/>
      <c r="AG24" s="68"/>
      <c r="AH24" s="31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/>
      <c r="QI24" s="40"/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/>
      <c r="RZ24" s="40"/>
      <c r="SA24" s="40"/>
      <c r="SB24" s="40"/>
      <c r="SC24" s="40"/>
      <c r="SD24" s="40"/>
      <c r="SE24" s="40"/>
      <c r="SF24" s="40"/>
      <c r="SG24" s="40"/>
      <c r="SH24" s="40"/>
      <c r="SI24" s="40"/>
      <c r="SJ24" s="40"/>
      <c r="SK24" s="40"/>
      <c r="SL24" s="40"/>
      <c r="SM24" s="40"/>
      <c r="SN24" s="40"/>
      <c r="SO24" s="40"/>
      <c r="SP24" s="40"/>
      <c r="SQ24" s="40"/>
      <c r="SR24" s="40"/>
      <c r="SS24" s="40"/>
      <c r="ST24" s="40"/>
      <c r="SU24" s="40"/>
      <c r="SV24" s="40"/>
      <c r="SW24" s="40"/>
      <c r="SX24" s="40"/>
      <c r="SY24" s="40"/>
      <c r="SZ24" s="40"/>
      <c r="TA24" s="40"/>
      <c r="TB24" s="40"/>
      <c r="TC24" s="40"/>
      <c r="TD24" s="40"/>
      <c r="TE24" s="40"/>
      <c r="TF24" s="40"/>
      <c r="TG24" s="40"/>
      <c r="TH24" s="40"/>
      <c r="TI24" s="40"/>
      <c r="TJ24" s="40"/>
      <c r="TK24" s="40"/>
      <c r="TL24" s="40"/>
      <c r="TM24" s="40"/>
      <c r="TN24" s="40"/>
      <c r="TO24" s="40"/>
      <c r="TP24" s="40"/>
      <c r="TQ24" s="40"/>
      <c r="TR24" s="40"/>
      <c r="TS24" s="40"/>
      <c r="TT24" s="40"/>
      <c r="TU24" s="40"/>
      <c r="TV24" s="40"/>
      <c r="TW24" s="40"/>
      <c r="TX24" s="40"/>
      <c r="TY24" s="40"/>
      <c r="TZ24" s="40"/>
      <c r="UA24" s="40"/>
      <c r="UB24" s="40"/>
      <c r="UC24" s="40"/>
      <c r="UD24" s="40"/>
      <c r="UE24" s="40"/>
      <c r="UF24" s="40"/>
      <c r="UG24" s="40"/>
      <c r="UH24" s="40"/>
      <c r="UI24" s="40"/>
      <c r="UJ24" s="40"/>
      <c r="UK24" s="40"/>
      <c r="UL24" s="40"/>
      <c r="UM24" s="40"/>
      <c r="UN24" s="40"/>
      <c r="UO24" s="40"/>
      <c r="UP24" s="40"/>
      <c r="UQ24" s="40"/>
      <c r="UR24" s="40"/>
      <c r="US24" s="40"/>
      <c r="UT24" s="40"/>
      <c r="UU24" s="40"/>
      <c r="UV24" s="40"/>
      <c r="UW24" s="40"/>
      <c r="UX24" s="40"/>
      <c r="UY24" s="40"/>
      <c r="UZ24" s="40"/>
      <c r="VA24" s="40"/>
      <c r="VB24" s="40"/>
      <c r="VC24" s="40"/>
      <c r="VD24" s="40"/>
      <c r="VE24" s="40"/>
      <c r="VF24" s="40"/>
      <c r="VG24" s="40"/>
      <c r="VH24" s="40"/>
      <c r="VI24" s="40"/>
      <c r="VJ24" s="40"/>
      <c r="VK24" s="40"/>
      <c r="VL24" s="40"/>
      <c r="VM24" s="40"/>
      <c r="VN24" s="40"/>
      <c r="VO24" s="40"/>
      <c r="VP24" s="40"/>
      <c r="VQ24" s="40"/>
      <c r="VR24" s="40"/>
      <c r="VS24" s="40"/>
      <c r="VT24" s="40"/>
      <c r="VU24" s="40"/>
      <c r="VV24" s="40"/>
      <c r="VW24" s="40"/>
      <c r="VX24" s="40"/>
      <c r="VY24" s="40"/>
      <c r="VZ24" s="40"/>
      <c r="WA24" s="40"/>
      <c r="WB24" s="40"/>
      <c r="WC24" s="40"/>
      <c r="WD24" s="40"/>
      <c r="WE24" s="40"/>
      <c r="WF24" s="40"/>
      <c r="WG24" s="40"/>
      <c r="WH24" s="40"/>
      <c r="WI24" s="40"/>
      <c r="WJ24" s="40"/>
      <c r="WK24" s="40"/>
      <c r="WL24" s="40"/>
      <c r="WM24" s="40"/>
      <c r="WN24" s="40"/>
      <c r="WO24" s="40"/>
      <c r="WP24" s="40"/>
      <c r="WQ24" s="40"/>
      <c r="WR24" s="40"/>
      <c r="WS24" s="40"/>
      <c r="WT24" s="40"/>
      <c r="WU24" s="40"/>
      <c r="WV24" s="40"/>
      <c r="WW24" s="40"/>
      <c r="WX24" s="40"/>
      <c r="WY24" s="40"/>
      <c r="WZ24" s="40"/>
      <c r="XA24" s="40"/>
      <c r="XB24" s="40"/>
      <c r="XC24" s="40"/>
      <c r="XD24" s="40"/>
      <c r="XE24" s="40"/>
      <c r="XF24" s="40"/>
      <c r="XG24" s="40"/>
      <c r="XH24" s="40"/>
      <c r="XI24" s="40"/>
      <c r="XJ24" s="40"/>
      <c r="XK24" s="40"/>
      <c r="XL24" s="40"/>
      <c r="XM24" s="40"/>
      <c r="XN24" s="40"/>
      <c r="XO24" s="40"/>
      <c r="XP24" s="40"/>
      <c r="XQ24" s="40"/>
      <c r="XR24" s="40"/>
      <c r="XS24" s="40"/>
      <c r="XT24" s="40"/>
      <c r="XU24" s="40"/>
      <c r="XV24" s="40"/>
      <c r="XW24" s="40"/>
      <c r="XX24" s="40"/>
      <c r="XY24" s="40"/>
      <c r="XZ24" s="40"/>
      <c r="YA24" s="40"/>
      <c r="YB24" s="40"/>
      <c r="YC24" s="40"/>
      <c r="YD24" s="40"/>
      <c r="YE24" s="40"/>
      <c r="YF24" s="40"/>
      <c r="YG24" s="40"/>
      <c r="YH24" s="40"/>
      <c r="YI24" s="40"/>
      <c r="YJ24" s="40"/>
      <c r="YK24" s="40"/>
      <c r="YL24" s="40"/>
      <c r="YM24" s="40"/>
      <c r="YN24" s="40"/>
      <c r="YO24" s="40"/>
      <c r="YP24" s="40"/>
      <c r="YQ24" s="40"/>
      <c r="YR24" s="40"/>
      <c r="YS24" s="40"/>
      <c r="YT24" s="40"/>
      <c r="YU24" s="40"/>
      <c r="YV24" s="40"/>
      <c r="YW24" s="40"/>
      <c r="YX24" s="40"/>
      <c r="YY24" s="40"/>
      <c r="YZ24" s="40"/>
      <c r="ZA24" s="40"/>
      <c r="ZB24" s="40"/>
      <c r="ZC24" s="40"/>
      <c r="ZD24" s="40"/>
      <c r="ZE24" s="40"/>
      <c r="ZF24" s="40"/>
      <c r="ZG24" s="40"/>
      <c r="ZH24" s="40"/>
      <c r="ZI24" s="40"/>
      <c r="ZJ24" s="40"/>
      <c r="ZK24" s="40"/>
      <c r="ZL24" s="40"/>
      <c r="ZM24" s="40"/>
      <c r="ZN24" s="40"/>
      <c r="ZO24" s="40"/>
      <c r="ZP24" s="40"/>
      <c r="ZQ24" s="40"/>
      <c r="ZR24" s="40"/>
      <c r="ZS24" s="40"/>
      <c r="ZT24" s="40"/>
      <c r="ZU24" s="40"/>
      <c r="ZV24" s="40"/>
      <c r="ZW24" s="40"/>
      <c r="ZX24" s="40"/>
      <c r="ZY24" s="40"/>
      <c r="ZZ24" s="40"/>
      <c r="AAA24" s="40"/>
      <c r="AAB24" s="40"/>
      <c r="AAC24" s="40"/>
      <c r="AAD24" s="40"/>
      <c r="AAE24" s="40"/>
      <c r="AAF24" s="40"/>
      <c r="AAG24" s="40"/>
      <c r="AAH24" s="40"/>
      <c r="AAI24" s="40"/>
      <c r="AAJ24" s="40"/>
      <c r="AAK24" s="40"/>
      <c r="AAL24" s="40"/>
      <c r="AAM24" s="40"/>
      <c r="AAN24" s="40"/>
      <c r="AAO24" s="40"/>
      <c r="AAP24" s="40"/>
      <c r="AAQ24" s="40"/>
      <c r="AAR24" s="40"/>
      <c r="AAS24" s="40"/>
      <c r="AAT24" s="40"/>
      <c r="AAU24" s="40"/>
      <c r="AAV24" s="40"/>
      <c r="AAW24" s="40"/>
      <c r="AAX24" s="40"/>
      <c r="AAY24" s="40"/>
      <c r="AAZ24" s="40"/>
      <c r="ABA24" s="40"/>
      <c r="ABB24" s="40"/>
      <c r="ABC24" s="40"/>
      <c r="ABD24" s="40"/>
      <c r="ABE24" s="40"/>
      <c r="ABF24" s="40"/>
      <c r="ABG24" s="40"/>
      <c r="ABH24" s="40"/>
      <c r="ABI24" s="40"/>
      <c r="ABJ24" s="40"/>
      <c r="ABK24" s="40"/>
      <c r="ABL24" s="40"/>
      <c r="ABM24" s="40"/>
      <c r="ABN24" s="40"/>
      <c r="ABO24" s="40"/>
      <c r="ABP24" s="40"/>
      <c r="ABQ24" s="40"/>
      <c r="ABR24" s="40"/>
      <c r="ABS24" s="40"/>
      <c r="ABT24" s="40"/>
      <c r="ABU24" s="40"/>
      <c r="ABV24" s="40"/>
      <c r="ABW24" s="40"/>
      <c r="ABX24" s="40"/>
      <c r="ABY24" s="40"/>
      <c r="ABZ24" s="40"/>
      <c r="ACA24" s="40"/>
      <c r="ACB24" s="40"/>
      <c r="ACC24" s="40"/>
      <c r="ACD24" s="40"/>
      <c r="ACE24" s="40"/>
      <c r="ACF24" s="40"/>
      <c r="ACG24" s="40"/>
      <c r="ACH24" s="40"/>
      <c r="ACI24" s="40"/>
      <c r="ACJ24" s="40"/>
      <c r="ACK24" s="40"/>
      <c r="ACL24" s="40"/>
      <c r="ACM24" s="40"/>
      <c r="ACN24" s="40"/>
      <c r="ACO24" s="40"/>
      <c r="ACP24" s="40"/>
      <c r="ACQ24" s="40"/>
      <c r="ACR24" s="40"/>
      <c r="ACS24" s="40"/>
      <c r="ACT24" s="40"/>
      <c r="ACU24" s="40"/>
      <c r="ACV24" s="40"/>
      <c r="ACW24" s="40"/>
      <c r="ACX24" s="40"/>
      <c r="ACY24" s="40"/>
      <c r="ACZ24" s="40"/>
      <c r="ADA24" s="40"/>
      <c r="ADB24" s="40"/>
      <c r="ADC24" s="40"/>
      <c r="ADD24" s="40"/>
      <c r="ADE24" s="40"/>
      <c r="ADF24" s="40"/>
      <c r="ADG24" s="40"/>
      <c r="ADH24" s="40"/>
      <c r="ADI24" s="40"/>
      <c r="ADJ24" s="40"/>
      <c r="ADK24" s="40"/>
      <c r="ADL24" s="40"/>
      <c r="ADM24" s="40"/>
      <c r="ADN24" s="40"/>
      <c r="ADO24" s="40"/>
      <c r="ADP24" s="40"/>
      <c r="ADQ24" s="40"/>
      <c r="ADR24" s="40"/>
      <c r="ADS24" s="40"/>
      <c r="ADT24" s="40"/>
      <c r="ADU24" s="40"/>
      <c r="ADV24" s="40"/>
      <c r="ADW24" s="40"/>
      <c r="ADX24" s="40"/>
      <c r="ADY24" s="40"/>
      <c r="ADZ24" s="40"/>
      <c r="AEA24" s="40"/>
      <c r="AEB24" s="40"/>
      <c r="AEC24" s="40"/>
      <c r="AED24" s="40"/>
      <c r="AEE24" s="40"/>
      <c r="AEF24" s="40"/>
      <c r="AEG24" s="40"/>
      <c r="AEH24" s="40"/>
      <c r="AEI24" s="40"/>
      <c r="AEJ24" s="40"/>
      <c r="AEK24" s="40"/>
      <c r="AEL24" s="40"/>
      <c r="AEM24" s="40"/>
      <c r="AEN24" s="40"/>
      <c r="AEO24" s="40"/>
      <c r="AEP24" s="40"/>
      <c r="AEQ24" s="40"/>
      <c r="AER24" s="40"/>
      <c r="AES24" s="40"/>
      <c r="AET24" s="40"/>
      <c r="AEU24" s="40"/>
      <c r="AEV24" s="40"/>
      <c r="AEW24" s="40"/>
      <c r="AEX24" s="40"/>
      <c r="AEY24" s="40"/>
      <c r="AEZ24" s="40"/>
      <c r="AFA24" s="40"/>
      <c r="AFB24" s="40"/>
      <c r="AFC24" s="40"/>
      <c r="AFD24" s="40"/>
      <c r="AFE24" s="40"/>
      <c r="AFF24" s="40"/>
      <c r="AFG24" s="40"/>
      <c r="AFH24" s="40"/>
      <c r="AFI24" s="40"/>
      <c r="AFJ24" s="40"/>
      <c r="AFK24" s="40"/>
      <c r="AFL24" s="40"/>
      <c r="AFM24" s="40"/>
      <c r="AFN24" s="40"/>
      <c r="AFO24" s="40"/>
      <c r="AFP24" s="40"/>
      <c r="AFQ24" s="40"/>
      <c r="AFR24" s="40"/>
      <c r="AFS24" s="40"/>
      <c r="AFT24" s="40"/>
      <c r="AFU24" s="40"/>
      <c r="AFV24" s="40"/>
      <c r="AFW24" s="40"/>
      <c r="AFX24" s="40"/>
      <c r="AFY24" s="40"/>
      <c r="AFZ24" s="40"/>
      <c r="AGA24" s="40"/>
      <c r="AGB24" s="40"/>
      <c r="AGC24" s="40"/>
      <c r="AGD24" s="40"/>
      <c r="AGE24" s="40"/>
      <c r="AGF24" s="40"/>
      <c r="AGG24" s="40"/>
      <c r="AGH24" s="40"/>
      <c r="AGI24" s="40"/>
      <c r="AGJ24" s="40"/>
      <c r="AGK24" s="40"/>
      <c r="AGL24" s="40"/>
      <c r="AGM24" s="40"/>
      <c r="AGN24" s="40"/>
      <c r="AGO24" s="40"/>
      <c r="AGP24" s="40"/>
      <c r="AGQ24" s="40"/>
      <c r="AGR24" s="40"/>
      <c r="AGS24" s="40"/>
      <c r="AGT24" s="40"/>
      <c r="AGU24" s="40"/>
      <c r="AGV24" s="40"/>
      <c r="AGW24" s="40"/>
      <c r="AGX24" s="40"/>
      <c r="AGY24" s="40"/>
      <c r="AGZ24" s="40"/>
      <c r="AHA24" s="40"/>
      <c r="AHB24" s="40"/>
      <c r="AHC24" s="40"/>
      <c r="AHD24" s="40"/>
      <c r="AHE24" s="40"/>
      <c r="AHF24" s="40"/>
      <c r="AHG24" s="40"/>
      <c r="AHH24" s="40"/>
      <c r="AHI24" s="40"/>
      <c r="AHJ24" s="40"/>
      <c r="AHK24" s="40"/>
      <c r="AHL24" s="40"/>
      <c r="AHM24" s="40"/>
      <c r="AHN24" s="40"/>
      <c r="AHO24" s="40"/>
      <c r="AHP24" s="40"/>
      <c r="AHQ24" s="40"/>
      <c r="AHR24" s="40"/>
      <c r="AHS24" s="40"/>
      <c r="AHT24" s="40"/>
      <c r="AHU24" s="40"/>
      <c r="AHV24" s="40"/>
      <c r="AHW24" s="40"/>
      <c r="AHX24" s="40"/>
      <c r="AHY24" s="40"/>
      <c r="AHZ24" s="40"/>
      <c r="AIA24" s="40"/>
      <c r="AIB24" s="40"/>
      <c r="AIC24" s="40"/>
      <c r="AID24" s="40"/>
      <c r="AIE24" s="40"/>
      <c r="AIF24" s="40"/>
      <c r="AIG24" s="40"/>
      <c r="AIH24" s="40"/>
      <c r="AII24" s="40"/>
      <c r="AIJ24" s="40"/>
      <c r="AIK24" s="40"/>
      <c r="AIL24" s="40"/>
      <c r="AIM24" s="40"/>
      <c r="AIN24" s="40"/>
      <c r="AIO24" s="40"/>
      <c r="AIP24" s="40"/>
      <c r="AIQ24" s="40"/>
      <c r="AIR24" s="40"/>
      <c r="AIS24" s="40"/>
      <c r="AIT24" s="40"/>
      <c r="AIU24" s="40"/>
      <c r="AIV24" s="40"/>
      <c r="AIW24" s="40"/>
      <c r="AIX24" s="40"/>
      <c r="AIY24" s="40"/>
      <c r="AIZ24" s="40"/>
      <c r="AJA24" s="40"/>
      <c r="AJB24" s="40"/>
      <c r="AJC24" s="40"/>
      <c r="AJD24" s="40"/>
      <c r="AJE24" s="40"/>
      <c r="AJF24" s="40"/>
      <c r="AJG24" s="40"/>
      <c r="AJH24" s="40"/>
      <c r="AJI24" s="40"/>
      <c r="AJJ24" s="40"/>
      <c r="AJK24" s="40"/>
      <c r="AJL24" s="40"/>
      <c r="AJM24" s="40"/>
      <c r="AJN24" s="40"/>
      <c r="AJO24" s="40"/>
      <c r="AJP24" s="40"/>
      <c r="AJQ24" s="40"/>
      <c r="AJR24" s="40"/>
      <c r="AJS24" s="40"/>
      <c r="AJT24" s="40"/>
      <c r="AJU24" s="40"/>
      <c r="AJV24" s="40"/>
      <c r="AJW24" s="40"/>
      <c r="AJX24" s="40"/>
      <c r="AJY24" s="40"/>
      <c r="AJZ24" s="40"/>
      <c r="AKA24" s="40"/>
      <c r="AKB24" s="40"/>
      <c r="AKC24" s="40"/>
      <c r="AKD24" s="40"/>
      <c r="AKE24" s="40"/>
      <c r="AKF24" s="40"/>
      <c r="AKG24" s="40"/>
      <c r="AKH24" s="40"/>
      <c r="AKI24" s="40"/>
      <c r="AKJ24" s="40"/>
      <c r="AKK24" s="40"/>
      <c r="AKL24" s="40"/>
      <c r="AKM24" s="40"/>
      <c r="AKN24" s="40"/>
      <c r="AKO24" s="40"/>
      <c r="AKP24" s="40"/>
      <c r="AKQ24" s="40"/>
      <c r="AKR24" s="40"/>
      <c r="AKS24" s="40"/>
      <c r="AKT24" s="40"/>
      <c r="AKU24" s="40"/>
      <c r="AKV24" s="40"/>
      <c r="AKW24" s="40"/>
      <c r="AKX24" s="40"/>
      <c r="AKY24" s="40"/>
      <c r="AKZ24" s="40"/>
      <c r="ALA24" s="40"/>
      <c r="ALB24" s="40"/>
      <c r="ALC24" s="40"/>
      <c r="ALD24" s="40"/>
      <c r="ALE24" s="40"/>
      <c r="ALF24" s="40"/>
      <c r="ALG24" s="40"/>
      <c r="ALH24" s="40"/>
      <c r="ALI24" s="40"/>
      <c r="ALJ24" s="40"/>
      <c r="ALK24" s="40"/>
      <c r="ALL24" s="40"/>
      <c r="ALM24" s="40"/>
      <c r="ALN24" s="40"/>
      <c r="ALO24" s="40"/>
      <c r="ALP24" s="40"/>
      <c r="ALQ24" s="40"/>
      <c r="ALR24" s="40"/>
      <c r="ALS24" s="40"/>
      <c r="ALT24" s="40"/>
      <c r="ALU24" s="40"/>
      <c r="ALV24" s="40"/>
    </row>
    <row r="25" spans="1:1010" s="36" customFormat="1" ht="12" customHeight="1" x14ac:dyDescent="0.2">
      <c r="C25" s="143" t="s">
        <v>75</v>
      </c>
      <c r="E25" s="37"/>
      <c r="F25" s="37"/>
      <c r="G25" s="38"/>
      <c r="H25" s="39"/>
      <c r="I25" s="38"/>
      <c r="J25" s="38"/>
      <c r="K25" s="39"/>
      <c r="L25" s="38"/>
      <c r="M25" s="38"/>
      <c r="N25" s="39"/>
      <c r="O25" s="39"/>
      <c r="P25" s="38"/>
      <c r="Q25" s="38"/>
      <c r="R25" s="38"/>
      <c r="S25" s="38"/>
      <c r="T25" s="38"/>
      <c r="U25" s="39"/>
      <c r="V25" s="39"/>
      <c r="W25" s="192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31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/>
      <c r="LY25" s="40"/>
      <c r="LZ25" s="40"/>
      <c r="MA25" s="40"/>
      <c r="MB25" s="40"/>
      <c r="MC25" s="40"/>
      <c r="MD25" s="40"/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/>
      <c r="MV25" s="40"/>
      <c r="MW25" s="40"/>
      <c r="MX25" s="40"/>
      <c r="MY25" s="40"/>
      <c r="MZ25" s="40"/>
      <c r="NA25" s="40"/>
      <c r="NB25" s="40"/>
      <c r="NC25" s="40"/>
      <c r="ND25" s="40"/>
      <c r="NE25" s="40"/>
      <c r="NF25" s="40"/>
      <c r="NG25" s="40"/>
      <c r="NH25" s="40"/>
      <c r="NI25" s="40"/>
      <c r="NJ25" s="40"/>
      <c r="NK25" s="40"/>
      <c r="NL25" s="40"/>
      <c r="NM25" s="40"/>
      <c r="NN25" s="40"/>
      <c r="NO25" s="40"/>
      <c r="NP25" s="40"/>
      <c r="NQ25" s="40"/>
      <c r="NR25" s="40"/>
      <c r="NS25" s="40"/>
      <c r="NT25" s="40"/>
      <c r="NU25" s="40"/>
      <c r="NV25" s="40"/>
      <c r="NW25" s="40"/>
      <c r="NX25" s="40"/>
      <c r="NY25" s="40"/>
      <c r="NZ25" s="40"/>
      <c r="OA25" s="40"/>
      <c r="OB25" s="40"/>
      <c r="OC25" s="40"/>
      <c r="OD25" s="40"/>
      <c r="OE25" s="40"/>
      <c r="OF25" s="40"/>
      <c r="OG25" s="40"/>
      <c r="OH25" s="40"/>
      <c r="OI25" s="40"/>
      <c r="OJ25" s="40"/>
      <c r="OK25" s="40"/>
      <c r="OL25" s="40"/>
      <c r="OM25" s="40"/>
      <c r="ON25" s="40"/>
      <c r="OO25" s="40"/>
      <c r="OP25" s="40"/>
      <c r="OQ25" s="40"/>
      <c r="OR25" s="40"/>
      <c r="OS25" s="40"/>
      <c r="OT25" s="40"/>
      <c r="OU25" s="40"/>
      <c r="OV25" s="40"/>
      <c r="OW25" s="40"/>
      <c r="OX25" s="40"/>
      <c r="OY25" s="40"/>
      <c r="OZ25" s="40"/>
      <c r="PA25" s="40"/>
      <c r="PB25" s="40"/>
      <c r="PC25" s="40"/>
      <c r="PD25" s="40"/>
      <c r="PE25" s="40"/>
      <c r="PF25" s="40"/>
      <c r="PG25" s="40"/>
      <c r="PH25" s="40"/>
      <c r="PI25" s="40"/>
      <c r="PJ25" s="40"/>
      <c r="PK25" s="40"/>
      <c r="PL25" s="40"/>
      <c r="PM25" s="40"/>
      <c r="PN25" s="40"/>
      <c r="PO25" s="40"/>
      <c r="PP25" s="40"/>
      <c r="PQ25" s="40"/>
      <c r="PR25" s="40"/>
      <c r="PS25" s="40"/>
      <c r="PT25" s="40"/>
      <c r="PU25" s="40"/>
      <c r="PV25" s="40"/>
      <c r="PW25" s="40"/>
      <c r="PX25" s="40"/>
      <c r="PY25" s="40"/>
      <c r="PZ25" s="40"/>
      <c r="QA25" s="40"/>
      <c r="QB25" s="40"/>
      <c r="QC25" s="40"/>
      <c r="QD25" s="40"/>
      <c r="QE25" s="40"/>
      <c r="QF25" s="40"/>
      <c r="QG25" s="40"/>
      <c r="QH25" s="40"/>
      <c r="QI25" s="40"/>
      <c r="QJ25" s="40"/>
      <c r="QK25" s="40"/>
      <c r="QL25" s="40"/>
      <c r="QM25" s="40"/>
      <c r="QN25" s="40"/>
      <c r="QO25" s="40"/>
      <c r="QP25" s="40"/>
      <c r="QQ25" s="40"/>
      <c r="QR25" s="40"/>
      <c r="QS25" s="40"/>
      <c r="QT25" s="40"/>
      <c r="QU25" s="40"/>
      <c r="QV25" s="40"/>
      <c r="QW25" s="40"/>
      <c r="QX25" s="40"/>
      <c r="QY25" s="40"/>
      <c r="QZ25" s="40"/>
      <c r="RA25" s="40"/>
      <c r="RB25" s="40"/>
      <c r="RC25" s="40"/>
      <c r="RD25" s="40"/>
      <c r="RE25" s="40"/>
      <c r="RF25" s="40"/>
      <c r="RG25" s="40"/>
      <c r="RH25" s="40"/>
      <c r="RI25" s="40"/>
      <c r="RJ25" s="40"/>
      <c r="RK25" s="40"/>
      <c r="RL25" s="40"/>
      <c r="RM25" s="40"/>
      <c r="RN25" s="40"/>
      <c r="RO25" s="40"/>
      <c r="RP25" s="40"/>
      <c r="RQ25" s="40"/>
      <c r="RR25" s="40"/>
      <c r="RS25" s="40"/>
      <c r="RT25" s="40"/>
      <c r="RU25" s="40"/>
      <c r="RV25" s="40"/>
      <c r="RW25" s="40"/>
      <c r="RX25" s="40"/>
      <c r="RY25" s="40"/>
      <c r="RZ25" s="40"/>
      <c r="SA25" s="40"/>
      <c r="SB25" s="40"/>
      <c r="SC25" s="40"/>
      <c r="SD25" s="40"/>
      <c r="SE25" s="40"/>
      <c r="SF25" s="40"/>
      <c r="SG25" s="40"/>
      <c r="SH25" s="40"/>
      <c r="SI25" s="40"/>
      <c r="SJ25" s="40"/>
      <c r="SK25" s="40"/>
      <c r="SL25" s="40"/>
      <c r="SM25" s="40"/>
      <c r="SN25" s="40"/>
      <c r="SO25" s="40"/>
      <c r="SP25" s="40"/>
      <c r="SQ25" s="40"/>
      <c r="SR25" s="40"/>
      <c r="SS25" s="40"/>
      <c r="ST25" s="40"/>
      <c r="SU25" s="40"/>
      <c r="SV25" s="40"/>
      <c r="SW25" s="40"/>
      <c r="SX25" s="40"/>
      <c r="SY25" s="40"/>
      <c r="SZ25" s="40"/>
      <c r="TA25" s="40"/>
      <c r="TB25" s="40"/>
      <c r="TC25" s="40"/>
      <c r="TD25" s="40"/>
      <c r="TE25" s="40"/>
      <c r="TF25" s="40"/>
      <c r="TG25" s="40"/>
      <c r="TH25" s="40"/>
      <c r="TI25" s="40"/>
      <c r="TJ25" s="40"/>
      <c r="TK25" s="40"/>
      <c r="TL25" s="40"/>
      <c r="TM25" s="40"/>
      <c r="TN25" s="40"/>
      <c r="TO25" s="40"/>
      <c r="TP25" s="40"/>
      <c r="TQ25" s="40"/>
      <c r="TR25" s="40"/>
      <c r="TS25" s="40"/>
      <c r="TT25" s="40"/>
      <c r="TU25" s="40"/>
      <c r="TV25" s="40"/>
      <c r="TW25" s="40"/>
      <c r="TX25" s="40"/>
      <c r="TY25" s="40"/>
      <c r="TZ25" s="40"/>
      <c r="UA25" s="40"/>
      <c r="UB25" s="40"/>
      <c r="UC25" s="40"/>
      <c r="UD25" s="40"/>
      <c r="UE25" s="40"/>
      <c r="UF25" s="40"/>
      <c r="UG25" s="40"/>
      <c r="UH25" s="40"/>
      <c r="UI25" s="40"/>
      <c r="UJ25" s="40"/>
      <c r="UK25" s="40"/>
      <c r="UL25" s="40"/>
      <c r="UM25" s="40"/>
      <c r="UN25" s="40"/>
      <c r="UO25" s="40"/>
      <c r="UP25" s="40"/>
      <c r="UQ25" s="40"/>
      <c r="UR25" s="40"/>
      <c r="US25" s="40"/>
      <c r="UT25" s="40"/>
      <c r="UU25" s="40"/>
      <c r="UV25" s="40"/>
      <c r="UW25" s="40"/>
      <c r="UX25" s="40"/>
      <c r="UY25" s="40"/>
      <c r="UZ25" s="40"/>
      <c r="VA25" s="40"/>
      <c r="VB25" s="40"/>
      <c r="VC25" s="40"/>
      <c r="VD25" s="40"/>
      <c r="VE25" s="40"/>
      <c r="VF25" s="40"/>
      <c r="VG25" s="40"/>
      <c r="VH25" s="40"/>
      <c r="VI25" s="40"/>
      <c r="VJ25" s="40"/>
      <c r="VK25" s="40"/>
      <c r="VL25" s="40"/>
      <c r="VM25" s="40"/>
      <c r="VN25" s="40"/>
      <c r="VO25" s="40"/>
      <c r="VP25" s="40"/>
      <c r="VQ25" s="40"/>
      <c r="VR25" s="40"/>
      <c r="VS25" s="40"/>
      <c r="VT25" s="40"/>
      <c r="VU25" s="40"/>
      <c r="VV25" s="40"/>
      <c r="VW25" s="40"/>
      <c r="VX25" s="40"/>
      <c r="VY25" s="40"/>
      <c r="VZ25" s="40"/>
      <c r="WA25" s="40"/>
      <c r="WB25" s="40"/>
      <c r="WC25" s="40"/>
      <c r="WD25" s="40"/>
      <c r="WE25" s="40"/>
      <c r="WF25" s="40"/>
      <c r="WG25" s="40"/>
      <c r="WH25" s="40"/>
      <c r="WI25" s="40"/>
      <c r="WJ25" s="40"/>
      <c r="WK25" s="40"/>
      <c r="WL25" s="40"/>
      <c r="WM25" s="40"/>
      <c r="WN25" s="40"/>
      <c r="WO25" s="40"/>
      <c r="WP25" s="40"/>
      <c r="WQ25" s="40"/>
      <c r="WR25" s="40"/>
      <c r="WS25" s="40"/>
      <c r="WT25" s="40"/>
      <c r="WU25" s="40"/>
      <c r="WV25" s="40"/>
      <c r="WW25" s="40"/>
      <c r="WX25" s="40"/>
      <c r="WY25" s="40"/>
      <c r="WZ25" s="40"/>
      <c r="XA25" s="40"/>
      <c r="XB25" s="40"/>
      <c r="XC25" s="40"/>
      <c r="XD25" s="40"/>
      <c r="XE25" s="40"/>
      <c r="XF25" s="40"/>
      <c r="XG25" s="40"/>
      <c r="XH25" s="40"/>
      <c r="XI25" s="40"/>
      <c r="XJ25" s="40"/>
      <c r="XK25" s="40"/>
      <c r="XL25" s="40"/>
      <c r="XM25" s="40"/>
      <c r="XN25" s="40"/>
      <c r="XO25" s="40"/>
      <c r="XP25" s="40"/>
      <c r="XQ25" s="40"/>
      <c r="XR25" s="40"/>
      <c r="XS25" s="40"/>
      <c r="XT25" s="40"/>
      <c r="XU25" s="40"/>
      <c r="XV25" s="40"/>
      <c r="XW25" s="40"/>
      <c r="XX25" s="40"/>
      <c r="XY25" s="40"/>
      <c r="XZ25" s="40"/>
      <c r="YA25" s="40"/>
      <c r="YB25" s="40"/>
      <c r="YC25" s="40"/>
      <c r="YD25" s="40"/>
      <c r="YE25" s="40"/>
      <c r="YF25" s="40"/>
      <c r="YG25" s="40"/>
      <c r="YH25" s="40"/>
      <c r="YI25" s="40"/>
      <c r="YJ25" s="40"/>
      <c r="YK25" s="40"/>
      <c r="YL25" s="40"/>
      <c r="YM25" s="40"/>
      <c r="YN25" s="40"/>
      <c r="YO25" s="40"/>
      <c r="YP25" s="40"/>
      <c r="YQ25" s="40"/>
      <c r="YR25" s="40"/>
      <c r="YS25" s="40"/>
      <c r="YT25" s="40"/>
      <c r="YU25" s="40"/>
      <c r="YV25" s="40"/>
      <c r="YW25" s="40"/>
      <c r="YX25" s="40"/>
      <c r="YY25" s="40"/>
      <c r="YZ25" s="40"/>
      <c r="ZA25" s="40"/>
      <c r="ZB25" s="40"/>
      <c r="ZC25" s="40"/>
      <c r="ZD25" s="40"/>
      <c r="ZE25" s="40"/>
      <c r="ZF25" s="40"/>
      <c r="ZG25" s="40"/>
      <c r="ZH25" s="40"/>
      <c r="ZI25" s="40"/>
      <c r="ZJ25" s="40"/>
      <c r="ZK25" s="40"/>
      <c r="ZL25" s="40"/>
      <c r="ZM25" s="40"/>
      <c r="ZN25" s="40"/>
      <c r="ZO25" s="40"/>
      <c r="ZP25" s="40"/>
      <c r="ZQ25" s="40"/>
      <c r="ZR25" s="40"/>
      <c r="ZS25" s="40"/>
      <c r="ZT25" s="40"/>
      <c r="ZU25" s="40"/>
      <c r="ZV25" s="40"/>
      <c r="ZW25" s="40"/>
      <c r="ZX25" s="40"/>
      <c r="ZY25" s="40"/>
      <c r="ZZ25" s="40"/>
      <c r="AAA25" s="40"/>
      <c r="AAB25" s="40"/>
      <c r="AAC25" s="40"/>
      <c r="AAD25" s="40"/>
      <c r="AAE25" s="40"/>
      <c r="AAF25" s="40"/>
      <c r="AAG25" s="40"/>
      <c r="AAH25" s="40"/>
      <c r="AAI25" s="40"/>
      <c r="AAJ25" s="40"/>
      <c r="AAK25" s="40"/>
      <c r="AAL25" s="40"/>
      <c r="AAM25" s="40"/>
      <c r="AAN25" s="40"/>
      <c r="AAO25" s="40"/>
      <c r="AAP25" s="40"/>
      <c r="AAQ25" s="40"/>
      <c r="AAR25" s="40"/>
      <c r="AAS25" s="40"/>
      <c r="AAT25" s="40"/>
      <c r="AAU25" s="40"/>
      <c r="AAV25" s="40"/>
      <c r="AAW25" s="40"/>
      <c r="AAX25" s="40"/>
      <c r="AAY25" s="40"/>
      <c r="AAZ25" s="40"/>
      <c r="ABA25" s="40"/>
      <c r="ABB25" s="40"/>
      <c r="ABC25" s="40"/>
      <c r="ABD25" s="40"/>
      <c r="ABE25" s="40"/>
      <c r="ABF25" s="40"/>
      <c r="ABG25" s="40"/>
      <c r="ABH25" s="40"/>
      <c r="ABI25" s="40"/>
      <c r="ABJ25" s="40"/>
      <c r="ABK25" s="40"/>
      <c r="ABL25" s="40"/>
      <c r="ABM25" s="40"/>
      <c r="ABN25" s="40"/>
      <c r="ABO25" s="40"/>
      <c r="ABP25" s="40"/>
      <c r="ABQ25" s="40"/>
      <c r="ABR25" s="40"/>
      <c r="ABS25" s="40"/>
      <c r="ABT25" s="40"/>
      <c r="ABU25" s="40"/>
      <c r="ABV25" s="40"/>
      <c r="ABW25" s="40"/>
      <c r="ABX25" s="40"/>
      <c r="ABY25" s="40"/>
      <c r="ABZ25" s="40"/>
      <c r="ACA25" s="40"/>
      <c r="ACB25" s="40"/>
      <c r="ACC25" s="40"/>
      <c r="ACD25" s="40"/>
      <c r="ACE25" s="40"/>
      <c r="ACF25" s="40"/>
      <c r="ACG25" s="40"/>
      <c r="ACH25" s="40"/>
      <c r="ACI25" s="40"/>
      <c r="ACJ25" s="40"/>
      <c r="ACK25" s="40"/>
      <c r="ACL25" s="40"/>
      <c r="ACM25" s="40"/>
      <c r="ACN25" s="40"/>
      <c r="ACO25" s="40"/>
      <c r="ACP25" s="40"/>
      <c r="ACQ25" s="40"/>
      <c r="ACR25" s="40"/>
      <c r="ACS25" s="40"/>
      <c r="ACT25" s="40"/>
      <c r="ACU25" s="40"/>
      <c r="ACV25" s="40"/>
      <c r="ACW25" s="40"/>
      <c r="ACX25" s="40"/>
      <c r="ACY25" s="40"/>
      <c r="ACZ25" s="40"/>
      <c r="ADA25" s="40"/>
      <c r="ADB25" s="40"/>
      <c r="ADC25" s="40"/>
      <c r="ADD25" s="40"/>
      <c r="ADE25" s="40"/>
      <c r="ADF25" s="40"/>
      <c r="ADG25" s="40"/>
      <c r="ADH25" s="40"/>
      <c r="ADI25" s="40"/>
      <c r="ADJ25" s="40"/>
      <c r="ADK25" s="40"/>
      <c r="ADL25" s="40"/>
      <c r="ADM25" s="40"/>
      <c r="ADN25" s="40"/>
      <c r="ADO25" s="40"/>
      <c r="ADP25" s="40"/>
      <c r="ADQ25" s="40"/>
      <c r="ADR25" s="40"/>
      <c r="ADS25" s="40"/>
      <c r="ADT25" s="40"/>
      <c r="ADU25" s="40"/>
      <c r="ADV25" s="40"/>
      <c r="ADW25" s="40"/>
      <c r="ADX25" s="40"/>
      <c r="ADY25" s="40"/>
      <c r="ADZ25" s="40"/>
      <c r="AEA25" s="40"/>
      <c r="AEB25" s="40"/>
      <c r="AEC25" s="40"/>
      <c r="AED25" s="40"/>
      <c r="AEE25" s="40"/>
      <c r="AEF25" s="40"/>
      <c r="AEG25" s="40"/>
      <c r="AEH25" s="40"/>
      <c r="AEI25" s="40"/>
      <c r="AEJ25" s="40"/>
      <c r="AEK25" s="40"/>
      <c r="AEL25" s="40"/>
      <c r="AEM25" s="40"/>
      <c r="AEN25" s="40"/>
      <c r="AEO25" s="40"/>
      <c r="AEP25" s="40"/>
      <c r="AEQ25" s="40"/>
      <c r="AER25" s="40"/>
      <c r="AES25" s="40"/>
      <c r="AET25" s="40"/>
      <c r="AEU25" s="40"/>
      <c r="AEV25" s="40"/>
      <c r="AEW25" s="40"/>
      <c r="AEX25" s="40"/>
      <c r="AEY25" s="40"/>
      <c r="AEZ25" s="40"/>
      <c r="AFA25" s="40"/>
      <c r="AFB25" s="40"/>
      <c r="AFC25" s="40"/>
      <c r="AFD25" s="40"/>
      <c r="AFE25" s="40"/>
      <c r="AFF25" s="40"/>
      <c r="AFG25" s="40"/>
      <c r="AFH25" s="40"/>
      <c r="AFI25" s="40"/>
      <c r="AFJ25" s="40"/>
      <c r="AFK25" s="40"/>
      <c r="AFL25" s="40"/>
      <c r="AFM25" s="40"/>
      <c r="AFN25" s="40"/>
      <c r="AFO25" s="40"/>
      <c r="AFP25" s="40"/>
      <c r="AFQ25" s="40"/>
      <c r="AFR25" s="40"/>
      <c r="AFS25" s="40"/>
      <c r="AFT25" s="40"/>
      <c r="AFU25" s="40"/>
      <c r="AFV25" s="40"/>
      <c r="AFW25" s="40"/>
      <c r="AFX25" s="40"/>
      <c r="AFY25" s="40"/>
      <c r="AFZ25" s="40"/>
      <c r="AGA25" s="40"/>
      <c r="AGB25" s="40"/>
      <c r="AGC25" s="40"/>
      <c r="AGD25" s="40"/>
      <c r="AGE25" s="40"/>
      <c r="AGF25" s="40"/>
      <c r="AGG25" s="40"/>
      <c r="AGH25" s="40"/>
      <c r="AGI25" s="40"/>
      <c r="AGJ25" s="40"/>
      <c r="AGK25" s="40"/>
      <c r="AGL25" s="40"/>
      <c r="AGM25" s="40"/>
      <c r="AGN25" s="40"/>
      <c r="AGO25" s="40"/>
      <c r="AGP25" s="40"/>
      <c r="AGQ25" s="40"/>
      <c r="AGR25" s="40"/>
      <c r="AGS25" s="40"/>
      <c r="AGT25" s="40"/>
      <c r="AGU25" s="40"/>
      <c r="AGV25" s="40"/>
      <c r="AGW25" s="40"/>
      <c r="AGX25" s="40"/>
      <c r="AGY25" s="40"/>
      <c r="AGZ25" s="40"/>
      <c r="AHA25" s="40"/>
      <c r="AHB25" s="40"/>
      <c r="AHC25" s="40"/>
      <c r="AHD25" s="40"/>
      <c r="AHE25" s="40"/>
      <c r="AHF25" s="40"/>
      <c r="AHG25" s="40"/>
      <c r="AHH25" s="40"/>
      <c r="AHI25" s="40"/>
      <c r="AHJ25" s="40"/>
      <c r="AHK25" s="40"/>
      <c r="AHL25" s="40"/>
      <c r="AHM25" s="40"/>
      <c r="AHN25" s="40"/>
      <c r="AHO25" s="40"/>
      <c r="AHP25" s="40"/>
      <c r="AHQ25" s="40"/>
      <c r="AHR25" s="40"/>
      <c r="AHS25" s="40"/>
      <c r="AHT25" s="40"/>
      <c r="AHU25" s="40"/>
      <c r="AHV25" s="40"/>
      <c r="AHW25" s="40"/>
      <c r="AHX25" s="40"/>
      <c r="AHY25" s="40"/>
      <c r="AHZ25" s="40"/>
      <c r="AIA25" s="40"/>
      <c r="AIB25" s="40"/>
      <c r="AIC25" s="40"/>
      <c r="AID25" s="40"/>
      <c r="AIE25" s="40"/>
      <c r="AIF25" s="40"/>
      <c r="AIG25" s="40"/>
      <c r="AIH25" s="40"/>
      <c r="AII25" s="40"/>
      <c r="AIJ25" s="40"/>
      <c r="AIK25" s="40"/>
      <c r="AIL25" s="40"/>
      <c r="AIM25" s="40"/>
      <c r="AIN25" s="40"/>
      <c r="AIO25" s="40"/>
      <c r="AIP25" s="40"/>
      <c r="AIQ25" s="40"/>
      <c r="AIR25" s="40"/>
      <c r="AIS25" s="40"/>
      <c r="AIT25" s="40"/>
      <c r="AIU25" s="40"/>
      <c r="AIV25" s="40"/>
      <c r="AIW25" s="40"/>
      <c r="AIX25" s="40"/>
      <c r="AIY25" s="40"/>
      <c r="AIZ25" s="40"/>
      <c r="AJA25" s="40"/>
      <c r="AJB25" s="40"/>
      <c r="AJC25" s="40"/>
      <c r="AJD25" s="40"/>
      <c r="AJE25" s="40"/>
      <c r="AJF25" s="40"/>
      <c r="AJG25" s="40"/>
      <c r="AJH25" s="40"/>
      <c r="AJI25" s="40"/>
      <c r="AJJ25" s="40"/>
      <c r="AJK25" s="40"/>
      <c r="AJL25" s="40"/>
      <c r="AJM25" s="40"/>
      <c r="AJN25" s="40"/>
      <c r="AJO25" s="40"/>
      <c r="AJP25" s="40"/>
      <c r="AJQ25" s="40"/>
      <c r="AJR25" s="40"/>
      <c r="AJS25" s="40"/>
      <c r="AJT25" s="40"/>
      <c r="AJU25" s="40"/>
      <c r="AJV25" s="40"/>
      <c r="AJW25" s="40"/>
      <c r="AJX25" s="40"/>
      <c r="AJY25" s="40"/>
      <c r="AJZ25" s="40"/>
      <c r="AKA25" s="40"/>
      <c r="AKB25" s="40"/>
      <c r="AKC25" s="40"/>
      <c r="AKD25" s="40"/>
      <c r="AKE25" s="40"/>
      <c r="AKF25" s="40"/>
      <c r="AKG25" s="40"/>
      <c r="AKH25" s="40"/>
      <c r="AKI25" s="40"/>
      <c r="AKJ25" s="40"/>
      <c r="AKK25" s="40"/>
      <c r="AKL25" s="40"/>
      <c r="AKM25" s="40"/>
      <c r="AKN25" s="40"/>
      <c r="AKO25" s="40"/>
      <c r="AKP25" s="40"/>
      <c r="AKQ25" s="40"/>
      <c r="AKR25" s="40"/>
      <c r="AKS25" s="40"/>
      <c r="AKT25" s="40"/>
      <c r="AKU25" s="40"/>
      <c r="AKV25" s="40"/>
      <c r="AKW25" s="40"/>
      <c r="AKX25" s="40"/>
      <c r="AKY25" s="40"/>
      <c r="AKZ25" s="40"/>
      <c r="ALA25" s="40"/>
      <c r="ALB25" s="40"/>
      <c r="ALC25" s="40"/>
      <c r="ALD25" s="40"/>
      <c r="ALE25" s="40"/>
      <c r="ALF25" s="40"/>
      <c r="ALG25" s="40"/>
      <c r="ALH25" s="40"/>
      <c r="ALI25" s="40"/>
      <c r="ALJ25" s="40"/>
      <c r="ALK25" s="40"/>
      <c r="ALL25" s="40"/>
      <c r="ALM25" s="40"/>
      <c r="ALN25" s="40"/>
      <c r="ALO25" s="40"/>
      <c r="ALP25" s="40"/>
      <c r="ALQ25" s="40"/>
      <c r="ALR25" s="40"/>
      <c r="ALS25" s="40"/>
      <c r="ALT25" s="40"/>
      <c r="ALU25" s="40"/>
      <c r="ALV25" s="40"/>
    </row>
    <row r="26" spans="1:1010" s="36" customFormat="1" ht="12" customHeight="1" x14ac:dyDescent="0.2">
      <c r="B26" s="71"/>
      <c r="D26" s="37"/>
      <c r="E26" s="37"/>
      <c r="F26" s="38"/>
      <c r="G26" s="39"/>
      <c r="H26" s="38"/>
      <c r="I26" s="38"/>
      <c r="J26" s="39"/>
      <c r="K26" s="38"/>
      <c r="L26" s="38"/>
      <c r="M26" s="39"/>
      <c r="N26" s="39"/>
      <c r="O26" s="38"/>
      <c r="P26" s="38"/>
      <c r="Q26" s="38"/>
      <c r="R26" s="38"/>
      <c r="S26" s="38"/>
      <c r="T26" s="39"/>
      <c r="U26" s="39"/>
      <c r="V26" s="40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/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/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/>
      <c r="PS26" s="40"/>
      <c r="PT26" s="40"/>
      <c r="PU26" s="40"/>
      <c r="PV26" s="40"/>
      <c r="PW26" s="40"/>
      <c r="PX26" s="40"/>
      <c r="PY26" s="40"/>
      <c r="PZ26" s="40"/>
      <c r="QA26" s="40"/>
      <c r="QB26" s="40"/>
      <c r="QC26" s="40"/>
      <c r="QD26" s="40"/>
      <c r="QE26" s="40"/>
      <c r="QF26" s="40"/>
      <c r="QG26" s="40"/>
      <c r="QH26" s="40"/>
      <c r="QI26" s="40"/>
      <c r="QJ26" s="40"/>
      <c r="QK26" s="40"/>
      <c r="QL26" s="40"/>
      <c r="QM26" s="40"/>
      <c r="QN26" s="40"/>
      <c r="QO26" s="40"/>
      <c r="QP26" s="40"/>
      <c r="QQ26" s="40"/>
      <c r="QR26" s="40"/>
      <c r="QS26" s="40"/>
      <c r="QT26" s="40"/>
      <c r="QU26" s="40"/>
      <c r="QV26" s="40"/>
      <c r="QW26" s="40"/>
      <c r="QX26" s="40"/>
      <c r="QY26" s="40"/>
      <c r="QZ26" s="40"/>
      <c r="RA26" s="40"/>
      <c r="RB26" s="40"/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/>
      <c r="RN26" s="40"/>
      <c r="RO26" s="40"/>
      <c r="RP26" s="40"/>
      <c r="RQ26" s="40"/>
      <c r="RR26" s="40"/>
      <c r="RS26" s="40"/>
      <c r="RT26" s="40"/>
      <c r="RU26" s="40"/>
      <c r="RV26" s="40"/>
      <c r="RW26" s="40"/>
      <c r="RX26" s="40"/>
      <c r="RY26" s="40"/>
      <c r="RZ26" s="40"/>
      <c r="SA26" s="40"/>
      <c r="SB26" s="40"/>
      <c r="SC26" s="40"/>
      <c r="SD26" s="40"/>
      <c r="SE26" s="40"/>
      <c r="SF26" s="40"/>
      <c r="SG26" s="40"/>
      <c r="SH26" s="40"/>
      <c r="SI26" s="40"/>
      <c r="SJ26" s="40"/>
      <c r="SK26" s="40"/>
      <c r="SL26" s="40"/>
      <c r="SM26" s="40"/>
      <c r="SN26" s="40"/>
      <c r="SO26" s="40"/>
      <c r="SP26" s="40"/>
      <c r="SQ26" s="40"/>
      <c r="SR26" s="40"/>
      <c r="SS26" s="40"/>
      <c r="ST26" s="40"/>
      <c r="SU26" s="40"/>
      <c r="SV26" s="40"/>
      <c r="SW26" s="40"/>
      <c r="SX26" s="40"/>
      <c r="SY26" s="40"/>
      <c r="SZ26" s="40"/>
      <c r="TA26" s="40"/>
      <c r="TB26" s="40"/>
      <c r="TC26" s="40"/>
      <c r="TD26" s="40"/>
      <c r="TE26" s="40"/>
      <c r="TF26" s="40"/>
      <c r="TG26" s="40"/>
      <c r="TH26" s="40"/>
      <c r="TI26" s="40"/>
      <c r="TJ26" s="40"/>
      <c r="TK26" s="40"/>
      <c r="TL26" s="40"/>
      <c r="TM26" s="40"/>
      <c r="TN26" s="40"/>
      <c r="TO26" s="40"/>
      <c r="TP26" s="40"/>
      <c r="TQ26" s="40"/>
      <c r="TR26" s="40"/>
      <c r="TS26" s="40"/>
      <c r="TT26" s="40"/>
      <c r="TU26" s="40"/>
      <c r="TV26" s="40"/>
      <c r="TW26" s="40"/>
      <c r="TX26" s="40"/>
      <c r="TY26" s="40"/>
      <c r="TZ26" s="40"/>
      <c r="UA26" s="40"/>
      <c r="UB26" s="40"/>
      <c r="UC26" s="40"/>
      <c r="UD26" s="40"/>
      <c r="UE26" s="40"/>
      <c r="UF26" s="40"/>
      <c r="UG26" s="40"/>
      <c r="UH26" s="40"/>
      <c r="UI26" s="40"/>
      <c r="UJ26" s="40"/>
      <c r="UK26" s="40"/>
      <c r="UL26" s="40"/>
      <c r="UM26" s="40"/>
      <c r="UN26" s="40"/>
      <c r="UO26" s="40"/>
      <c r="UP26" s="40"/>
      <c r="UQ26" s="40"/>
      <c r="UR26" s="40"/>
      <c r="US26" s="40"/>
      <c r="UT26" s="40"/>
      <c r="UU26" s="40"/>
      <c r="UV26" s="40"/>
      <c r="UW26" s="40"/>
      <c r="UX26" s="40"/>
      <c r="UY26" s="40"/>
      <c r="UZ26" s="40"/>
      <c r="VA26" s="40"/>
      <c r="VB26" s="40"/>
      <c r="VC26" s="40"/>
      <c r="VD26" s="40"/>
      <c r="VE26" s="40"/>
      <c r="VF26" s="40"/>
      <c r="VG26" s="40"/>
      <c r="VH26" s="40"/>
      <c r="VI26" s="40"/>
      <c r="VJ26" s="40"/>
      <c r="VK26" s="40"/>
      <c r="VL26" s="40"/>
      <c r="VM26" s="40"/>
      <c r="VN26" s="40"/>
      <c r="VO26" s="40"/>
      <c r="VP26" s="40"/>
      <c r="VQ26" s="40"/>
      <c r="VR26" s="40"/>
      <c r="VS26" s="40"/>
      <c r="VT26" s="40"/>
      <c r="VU26" s="40"/>
      <c r="VV26" s="40"/>
      <c r="VW26" s="40"/>
      <c r="VX26" s="40"/>
      <c r="VY26" s="40"/>
      <c r="VZ26" s="40"/>
      <c r="WA26" s="40"/>
      <c r="WB26" s="40"/>
      <c r="WC26" s="40"/>
      <c r="WD26" s="40"/>
      <c r="WE26" s="40"/>
      <c r="WF26" s="40"/>
      <c r="WG26" s="40"/>
      <c r="WH26" s="40"/>
      <c r="WI26" s="40"/>
      <c r="WJ26" s="40"/>
      <c r="WK26" s="40"/>
      <c r="WL26" s="40"/>
      <c r="WM26" s="40"/>
      <c r="WN26" s="40"/>
      <c r="WO26" s="40"/>
      <c r="WP26" s="40"/>
      <c r="WQ26" s="40"/>
      <c r="WR26" s="40"/>
      <c r="WS26" s="40"/>
      <c r="WT26" s="40"/>
      <c r="WU26" s="40"/>
      <c r="WV26" s="40"/>
      <c r="WW26" s="40"/>
      <c r="WX26" s="40"/>
      <c r="WY26" s="40"/>
      <c r="WZ26" s="40"/>
      <c r="XA26" s="40"/>
      <c r="XB26" s="40"/>
      <c r="XC26" s="40"/>
      <c r="XD26" s="40"/>
      <c r="XE26" s="40"/>
      <c r="XF26" s="40"/>
      <c r="XG26" s="40"/>
      <c r="XH26" s="40"/>
      <c r="XI26" s="40"/>
      <c r="XJ26" s="40"/>
      <c r="XK26" s="40"/>
      <c r="XL26" s="40"/>
      <c r="XM26" s="40"/>
      <c r="XN26" s="40"/>
      <c r="XO26" s="40"/>
      <c r="XP26" s="40"/>
      <c r="XQ26" s="40"/>
      <c r="XR26" s="40"/>
      <c r="XS26" s="40"/>
      <c r="XT26" s="40"/>
      <c r="XU26" s="40"/>
      <c r="XV26" s="40"/>
      <c r="XW26" s="40"/>
      <c r="XX26" s="40"/>
      <c r="XY26" s="40"/>
      <c r="XZ26" s="40"/>
      <c r="YA26" s="40"/>
      <c r="YB26" s="40"/>
      <c r="YC26" s="40"/>
      <c r="YD26" s="40"/>
      <c r="YE26" s="40"/>
      <c r="YF26" s="40"/>
      <c r="YG26" s="40"/>
      <c r="YH26" s="40"/>
      <c r="YI26" s="40"/>
      <c r="YJ26" s="40"/>
      <c r="YK26" s="40"/>
      <c r="YL26" s="40"/>
      <c r="YM26" s="40"/>
      <c r="YN26" s="40"/>
      <c r="YO26" s="40"/>
      <c r="YP26" s="40"/>
      <c r="YQ26" s="40"/>
      <c r="YR26" s="40"/>
      <c r="YS26" s="40"/>
      <c r="YT26" s="40"/>
      <c r="YU26" s="40"/>
      <c r="YV26" s="40"/>
      <c r="YW26" s="40"/>
      <c r="YX26" s="40"/>
      <c r="YY26" s="40"/>
      <c r="YZ26" s="40"/>
      <c r="ZA26" s="40"/>
      <c r="ZB26" s="40"/>
      <c r="ZC26" s="40"/>
      <c r="ZD26" s="40"/>
      <c r="ZE26" s="40"/>
      <c r="ZF26" s="40"/>
      <c r="ZG26" s="40"/>
      <c r="ZH26" s="40"/>
      <c r="ZI26" s="40"/>
      <c r="ZJ26" s="40"/>
      <c r="ZK26" s="40"/>
      <c r="ZL26" s="40"/>
      <c r="ZM26" s="40"/>
      <c r="ZN26" s="40"/>
      <c r="ZO26" s="40"/>
      <c r="ZP26" s="40"/>
      <c r="ZQ26" s="40"/>
      <c r="ZR26" s="40"/>
      <c r="ZS26" s="40"/>
      <c r="ZT26" s="40"/>
      <c r="ZU26" s="40"/>
      <c r="ZV26" s="40"/>
      <c r="ZW26" s="40"/>
      <c r="ZX26" s="40"/>
      <c r="ZY26" s="40"/>
      <c r="ZZ26" s="40"/>
      <c r="AAA26" s="40"/>
      <c r="AAB26" s="40"/>
      <c r="AAC26" s="40"/>
      <c r="AAD26" s="40"/>
      <c r="AAE26" s="40"/>
      <c r="AAF26" s="40"/>
      <c r="AAG26" s="40"/>
      <c r="AAH26" s="40"/>
      <c r="AAI26" s="40"/>
      <c r="AAJ26" s="40"/>
      <c r="AAK26" s="40"/>
      <c r="AAL26" s="40"/>
      <c r="AAM26" s="40"/>
      <c r="AAN26" s="40"/>
      <c r="AAO26" s="40"/>
      <c r="AAP26" s="40"/>
      <c r="AAQ26" s="40"/>
      <c r="AAR26" s="40"/>
      <c r="AAS26" s="40"/>
      <c r="AAT26" s="40"/>
      <c r="AAU26" s="40"/>
      <c r="AAV26" s="40"/>
      <c r="AAW26" s="40"/>
      <c r="AAX26" s="40"/>
      <c r="AAY26" s="40"/>
      <c r="AAZ26" s="40"/>
      <c r="ABA26" s="40"/>
      <c r="ABB26" s="40"/>
      <c r="ABC26" s="40"/>
      <c r="ABD26" s="40"/>
      <c r="ABE26" s="40"/>
      <c r="ABF26" s="40"/>
      <c r="ABG26" s="40"/>
      <c r="ABH26" s="40"/>
      <c r="ABI26" s="40"/>
      <c r="ABJ26" s="40"/>
      <c r="ABK26" s="40"/>
      <c r="ABL26" s="40"/>
      <c r="ABM26" s="40"/>
      <c r="ABN26" s="40"/>
      <c r="ABO26" s="40"/>
      <c r="ABP26" s="40"/>
      <c r="ABQ26" s="40"/>
      <c r="ABR26" s="40"/>
      <c r="ABS26" s="40"/>
      <c r="ABT26" s="40"/>
      <c r="ABU26" s="40"/>
      <c r="ABV26" s="40"/>
      <c r="ABW26" s="40"/>
      <c r="ABX26" s="40"/>
      <c r="ABY26" s="40"/>
      <c r="ABZ26" s="40"/>
      <c r="ACA26" s="40"/>
      <c r="ACB26" s="40"/>
      <c r="ACC26" s="40"/>
      <c r="ACD26" s="40"/>
      <c r="ACE26" s="40"/>
      <c r="ACF26" s="40"/>
      <c r="ACG26" s="40"/>
      <c r="ACH26" s="40"/>
      <c r="ACI26" s="40"/>
      <c r="ACJ26" s="40"/>
      <c r="ACK26" s="40"/>
      <c r="ACL26" s="40"/>
      <c r="ACM26" s="40"/>
      <c r="ACN26" s="40"/>
      <c r="ACO26" s="40"/>
      <c r="ACP26" s="40"/>
      <c r="ACQ26" s="40"/>
      <c r="ACR26" s="40"/>
      <c r="ACS26" s="40"/>
      <c r="ACT26" s="40"/>
      <c r="ACU26" s="40"/>
      <c r="ACV26" s="40"/>
      <c r="ACW26" s="40"/>
      <c r="ACX26" s="40"/>
      <c r="ACY26" s="40"/>
      <c r="ACZ26" s="40"/>
      <c r="ADA26" s="40"/>
      <c r="ADB26" s="40"/>
      <c r="ADC26" s="40"/>
      <c r="ADD26" s="40"/>
      <c r="ADE26" s="40"/>
      <c r="ADF26" s="40"/>
      <c r="ADG26" s="40"/>
      <c r="ADH26" s="40"/>
      <c r="ADI26" s="40"/>
      <c r="ADJ26" s="40"/>
      <c r="ADK26" s="40"/>
      <c r="ADL26" s="40"/>
      <c r="ADM26" s="40"/>
      <c r="ADN26" s="40"/>
      <c r="ADO26" s="40"/>
      <c r="ADP26" s="40"/>
      <c r="ADQ26" s="40"/>
      <c r="ADR26" s="40"/>
      <c r="ADS26" s="40"/>
      <c r="ADT26" s="40"/>
      <c r="ADU26" s="40"/>
      <c r="ADV26" s="40"/>
      <c r="ADW26" s="40"/>
      <c r="ADX26" s="40"/>
      <c r="ADY26" s="40"/>
      <c r="ADZ26" s="40"/>
      <c r="AEA26" s="40"/>
      <c r="AEB26" s="40"/>
      <c r="AEC26" s="40"/>
      <c r="AED26" s="40"/>
      <c r="AEE26" s="40"/>
      <c r="AEF26" s="40"/>
      <c r="AEG26" s="40"/>
      <c r="AEH26" s="40"/>
      <c r="AEI26" s="40"/>
      <c r="AEJ26" s="40"/>
      <c r="AEK26" s="40"/>
      <c r="AEL26" s="40"/>
      <c r="AEM26" s="40"/>
      <c r="AEN26" s="40"/>
      <c r="AEO26" s="40"/>
      <c r="AEP26" s="40"/>
      <c r="AEQ26" s="40"/>
      <c r="AER26" s="40"/>
      <c r="AES26" s="40"/>
      <c r="AET26" s="40"/>
      <c r="AEU26" s="40"/>
      <c r="AEV26" s="40"/>
      <c r="AEW26" s="40"/>
      <c r="AEX26" s="40"/>
      <c r="AEY26" s="40"/>
      <c r="AEZ26" s="40"/>
      <c r="AFA26" s="40"/>
      <c r="AFB26" s="40"/>
      <c r="AFC26" s="40"/>
      <c r="AFD26" s="40"/>
      <c r="AFE26" s="40"/>
      <c r="AFF26" s="40"/>
      <c r="AFG26" s="40"/>
      <c r="AFH26" s="40"/>
      <c r="AFI26" s="40"/>
      <c r="AFJ26" s="40"/>
      <c r="AFK26" s="40"/>
      <c r="AFL26" s="40"/>
      <c r="AFM26" s="40"/>
      <c r="AFN26" s="40"/>
      <c r="AFO26" s="40"/>
      <c r="AFP26" s="40"/>
      <c r="AFQ26" s="40"/>
      <c r="AFR26" s="40"/>
      <c r="AFS26" s="40"/>
      <c r="AFT26" s="40"/>
      <c r="AFU26" s="40"/>
      <c r="AFV26" s="40"/>
      <c r="AFW26" s="40"/>
      <c r="AFX26" s="40"/>
      <c r="AFY26" s="40"/>
      <c r="AFZ26" s="40"/>
      <c r="AGA26" s="40"/>
      <c r="AGB26" s="40"/>
      <c r="AGC26" s="40"/>
      <c r="AGD26" s="40"/>
      <c r="AGE26" s="40"/>
      <c r="AGF26" s="40"/>
      <c r="AGG26" s="40"/>
      <c r="AGH26" s="40"/>
      <c r="AGI26" s="40"/>
      <c r="AGJ26" s="40"/>
      <c r="AGK26" s="40"/>
      <c r="AGL26" s="40"/>
      <c r="AGM26" s="40"/>
      <c r="AGN26" s="40"/>
      <c r="AGO26" s="40"/>
      <c r="AGP26" s="40"/>
      <c r="AGQ26" s="40"/>
      <c r="AGR26" s="40"/>
      <c r="AGS26" s="40"/>
      <c r="AGT26" s="40"/>
      <c r="AGU26" s="40"/>
      <c r="AGV26" s="40"/>
      <c r="AGW26" s="40"/>
      <c r="AGX26" s="40"/>
      <c r="AGY26" s="40"/>
      <c r="AGZ26" s="40"/>
      <c r="AHA26" s="40"/>
      <c r="AHB26" s="40"/>
      <c r="AHC26" s="40"/>
      <c r="AHD26" s="40"/>
      <c r="AHE26" s="40"/>
      <c r="AHF26" s="40"/>
      <c r="AHG26" s="40"/>
      <c r="AHH26" s="40"/>
      <c r="AHI26" s="40"/>
      <c r="AHJ26" s="40"/>
      <c r="AHK26" s="40"/>
      <c r="AHL26" s="40"/>
      <c r="AHM26" s="40"/>
      <c r="AHN26" s="40"/>
      <c r="AHO26" s="40"/>
      <c r="AHP26" s="40"/>
      <c r="AHQ26" s="40"/>
      <c r="AHR26" s="40"/>
      <c r="AHS26" s="40"/>
      <c r="AHT26" s="40"/>
      <c r="AHU26" s="40"/>
      <c r="AHV26" s="40"/>
      <c r="AHW26" s="40"/>
      <c r="AHX26" s="40"/>
      <c r="AHY26" s="40"/>
      <c r="AHZ26" s="40"/>
      <c r="AIA26" s="40"/>
      <c r="AIB26" s="40"/>
      <c r="AIC26" s="40"/>
      <c r="AID26" s="40"/>
      <c r="AIE26" s="40"/>
      <c r="AIF26" s="40"/>
      <c r="AIG26" s="40"/>
      <c r="AIH26" s="40"/>
      <c r="AII26" s="40"/>
      <c r="AIJ26" s="40"/>
      <c r="AIK26" s="40"/>
      <c r="AIL26" s="40"/>
      <c r="AIM26" s="40"/>
      <c r="AIN26" s="40"/>
      <c r="AIO26" s="40"/>
      <c r="AIP26" s="40"/>
      <c r="AIQ26" s="40"/>
      <c r="AIR26" s="40"/>
      <c r="AIS26" s="40"/>
      <c r="AIT26" s="40"/>
      <c r="AIU26" s="40"/>
      <c r="AIV26" s="40"/>
      <c r="AIW26" s="40"/>
      <c r="AIX26" s="40"/>
      <c r="AIY26" s="40"/>
      <c r="AIZ26" s="40"/>
      <c r="AJA26" s="40"/>
      <c r="AJB26" s="40"/>
      <c r="AJC26" s="40"/>
      <c r="AJD26" s="40"/>
      <c r="AJE26" s="40"/>
      <c r="AJF26" s="40"/>
      <c r="AJG26" s="40"/>
      <c r="AJH26" s="40"/>
      <c r="AJI26" s="40"/>
      <c r="AJJ26" s="40"/>
      <c r="AJK26" s="40"/>
      <c r="AJL26" s="40"/>
      <c r="AJM26" s="40"/>
      <c r="AJN26" s="40"/>
      <c r="AJO26" s="40"/>
      <c r="AJP26" s="40"/>
      <c r="AJQ26" s="40"/>
      <c r="AJR26" s="40"/>
      <c r="AJS26" s="40"/>
      <c r="AJT26" s="40"/>
      <c r="AJU26" s="40"/>
      <c r="AJV26" s="40"/>
      <c r="AJW26" s="40"/>
      <c r="AJX26" s="40"/>
      <c r="AJY26" s="40"/>
      <c r="AJZ26" s="40"/>
      <c r="AKA26" s="40"/>
      <c r="AKB26" s="40"/>
      <c r="AKC26" s="40"/>
      <c r="AKD26" s="40"/>
      <c r="AKE26" s="40"/>
      <c r="AKF26" s="40"/>
      <c r="AKG26" s="40"/>
      <c r="AKH26" s="40"/>
      <c r="AKI26" s="40"/>
      <c r="AKJ26" s="40"/>
      <c r="AKK26" s="40"/>
      <c r="AKL26" s="40"/>
      <c r="AKM26" s="40"/>
      <c r="AKN26" s="40"/>
      <c r="AKO26" s="40"/>
      <c r="AKP26" s="40"/>
      <c r="AKQ26" s="40"/>
      <c r="AKR26" s="40"/>
      <c r="AKS26" s="40"/>
      <c r="AKT26" s="40"/>
      <c r="AKU26" s="40"/>
      <c r="AKV26" s="40"/>
      <c r="AKW26" s="40"/>
      <c r="AKX26" s="40"/>
      <c r="AKY26" s="40"/>
      <c r="AKZ26" s="40"/>
      <c r="ALA26" s="40"/>
      <c r="ALB26" s="40"/>
      <c r="ALC26" s="40"/>
      <c r="ALD26" s="40"/>
      <c r="ALE26" s="40"/>
      <c r="ALF26" s="40"/>
      <c r="ALG26" s="40"/>
      <c r="ALH26" s="40"/>
      <c r="ALI26" s="40"/>
      <c r="ALJ26" s="40"/>
      <c r="ALK26" s="40"/>
      <c r="ALL26" s="40"/>
      <c r="ALM26" s="40"/>
      <c r="ALN26" s="40"/>
      <c r="ALO26" s="40"/>
      <c r="ALP26" s="40"/>
      <c r="ALQ26" s="40"/>
      <c r="ALR26" s="40"/>
      <c r="ALS26" s="40"/>
      <c r="ALT26" s="40"/>
      <c r="ALU26" s="40"/>
    </row>
    <row r="27" spans="1:1010" ht="25.5" customHeight="1" thickBot="1" x14ac:dyDescent="0.25">
      <c r="A27" s="226" t="s">
        <v>135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7"/>
      <c r="L27" s="211" t="s">
        <v>152</v>
      </c>
      <c r="M27" s="212"/>
      <c r="N27" s="212"/>
      <c r="O27" s="213"/>
      <c r="P27" s="214" t="s">
        <v>153</v>
      </c>
      <c r="Q27" s="215"/>
      <c r="R27" s="215"/>
      <c r="S27" s="216"/>
      <c r="T27" s="204" t="s">
        <v>66</v>
      </c>
      <c r="U27" s="219" t="s">
        <v>142</v>
      </c>
      <c r="V27" s="220"/>
      <c r="W27" s="201" t="s">
        <v>143</v>
      </c>
      <c r="X27" s="199" t="s">
        <v>146</v>
      </c>
      <c r="ALN27" s="32"/>
      <c r="ALO27" s="32"/>
      <c r="ALP27" s="32"/>
      <c r="ALQ27" s="32"/>
      <c r="ALR27" s="32"/>
      <c r="ALS27" s="32"/>
      <c r="ALT27" s="32"/>
      <c r="ALU27" s="32"/>
      <c r="ALV27" s="32"/>
    </row>
    <row r="28" spans="1:1010" ht="51" customHeight="1" thickTop="1" thickBot="1" x14ac:dyDescent="0.25">
      <c r="A28" s="206" t="s">
        <v>1</v>
      </c>
      <c r="B28" s="206" t="s">
        <v>2</v>
      </c>
      <c r="C28" s="255" t="s">
        <v>17</v>
      </c>
      <c r="D28" s="206" t="s">
        <v>4</v>
      </c>
      <c r="E28" s="206"/>
      <c r="F28" s="206" t="s">
        <v>5</v>
      </c>
      <c r="G28" s="218" t="s">
        <v>148</v>
      </c>
      <c r="H28" s="257" t="s">
        <v>76</v>
      </c>
      <c r="I28" s="206" t="s">
        <v>52</v>
      </c>
      <c r="J28" s="206" t="s">
        <v>51</v>
      </c>
      <c r="K28" s="217" t="s">
        <v>19</v>
      </c>
      <c r="L28" s="206" t="s">
        <v>65</v>
      </c>
      <c r="M28" s="206"/>
      <c r="N28" s="206" t="s">
        <v>77</v>
      </c>
      <c r="O28" s="206" t="s">
        <v>150</v>
      </c>
      <c r="P28" s="223" t="s">
        <v>64</v>
      </c>
      <c r="Q28" s="256"/>
      <c r="R28" s="206" t="s">
        <v>7</v>
      </c>
      <c r="S28" s="206" t="s">
        <v>154</v>
      </c>
      <c r="T28" s="204"/>
      <c r="U28" s="169"/>
      <c r="V28" s="170"/>
      <c r="W28" s="202"/>
      <c r="X28" s="200"/>
      <c r="ALO28" s="32"/>
      <c r="ALP28" s="32"/>
      <c r="ALQ28" s="32"/>
      <c r="ALR28" s="32"/>
      <c r="ALS28" s="32"/>
      <c r="ALT28" s="32"/>
      <c r="ALU28" s="32"/>
      <c r="ALV28" s="32"/>
    </row>
    <row r="29" spans="1:1010" ht="34.15" customHeight="1" thickTop="1" x14ac:dyDescent="0.2">
      <c r="A29" s="206"/>
      <c r="B29" s="206"/>
      <c r="C29" s="255"/>
      <c r="D29" s="10" t="s">
        <v>72</v>
      </c>
      <c r="E29" s="138" t="s">
        <v>8</v>
      </c>
      <c r="F29" s="206"/>
      <c r="G29" s="218"/>
      <c r="H29" s="258"/>
      <c r="I29" s="206"/>
      <c r="J29" s="206"/>
      <c r="K29" s="217"/>
      <c r="L29" s="144">
        <v>44743</v>
      </c>
      <c r="M29" s="144">
        <v>44834</v>
      </c>
      <c r="N29" s="206"/>
      <c r="O29" s="206"/>
      <c r="P29" s="144">
        <v>44835</v>
      </c>
      <c r="Q29" s="144">
        <v>45107</v>
      </c>
      <c r="R29" s="206"/>
      <c r="S29" s="206"/>
      <c r="T29" s="205"/>
      <c r="U29" s="165">
        <v>2022</v>
      </c>
      <c r="V29" s="171">
        <v>2023</v>
      </c>
      <c r="W29" s="203"/>
      <c r="X29" s="200"/>
      <c r="ALO29" s="32"/>
      <c r="ALP29" s="32"/>
      <c r="ALQ29" s="32"/>
      <c r="ALR29" s="32"/>
      <c r="ALS29" s="32"/>
      <c r="ALT29" s="32"/>
      <c r="ALU29" s="32"/>
      <c r="ALV29" s="32"/>
    </row>
    <row r="30" spans="1:1010" ht="21.75" customHeight="1" x14ac:dyDescent="0.2">
      <c r="A30" s="134"/>
      <c r="B30" s="134"/>
      <c r="C30" s="134"/>
      <c r="D30" s="128"/>
      <c r="E30" s="174"/>
      <c r="F30" s="175"/>
      <c r="G30" s="129"/>
      <c r="H30" s="129"/>
      <c r="I30" s="175"/>
      <c r="J30" s="175"/>
      <c r="K30" s="135"/>
      <c r="L30" s="144" t="str">
        <f>IF(ISBLANK(I30)=TRUE(),"",IF(I30&gt;$M$29,"",IF(I30&gt;$L$29,I30,$L$29)))</f>
        <v/>
      </c>
      <c r="M30" s="144" t="str">
        <f t="shared" ref="M30:M60" si="9">IF(L30="","",IF(ISBLANK(J30)=TRUE(),$M$29,IF(J30&lt;$M$29,J30,$M$29)))</f>
        <v/>
      </c>
      <c r="N30" s="139">
        <f>IF($L30="",0,IF(ISBLANK($M30)=TRUE(),360,DAYS360($L30,$M30)+1)+IF(DAY($M30)=31,VLOOKUP(MONTH($M30),formula!$B$1:$D$12,3))+IF(AND(MONTH($M30)=2,DAY($M30)=28),2,0))</f>
        <v>0</v>
      </c>
      <c r="O30" s="180">
        <f>+ROUND(((2400/360)*N30*K30),2)</f>
        <v>0</v>
      </c>
      <c r="P30" s="144" t="str">
        <f t="shared" ref="P30:P60" si="10">IF(ISBLANK(I30)=TRUE(),"",IF(ISBLANK(J30)=TRUE(),$P$29,IF(J30&gt;$M$29,$P$29,"")))</f>
        <v/>
      </c>
      <c r="Q30" s="144" t="str">
        <f t="shared" ref="Q30:Q60" si="11">IF(AND(ISBLANK(I30),ISBLANK(J30)),"",(IF(ISBLANK(J30)=TRUE(),$Q$29,IF(J30&lt;$P$29," ",IF(J30&gt;$Q$29,Q$29,J30)))))</f>
        <v/>
      </c>
      <c r="R30" s="139">
        <f>IF($P30="",0,IF(ISBLANK($Q30)=TRUE(),360,DAYS360($P30,$Q30)+1)+IF(DAY($Q30)=31,VLOOKUP(MONTH($Q30),formula!$B$1:$D$12,3))+IF(AND(MONTH($Q30)=2,DAY($Q30)=28),2,0))</f>
        <v>0</v>
      </c>
      <c r="S30" s="180">
        <f>+ROUND(((2400/360)*R30*K30),2)</f>
        <v>0</v>
      </c>
      <c r="T30" s="41">
        <f t="shared" ref="T30:T60" si="12">S30+O30</f>
        <v>0</v>
      </c>
      <c r="U30" s="172" t="str">
        <f>IF(ISBLANK(A30)=TRUE(),"",(O30*$O$96)/$O$91)</f>
        <v/>
      </c>
      <c r="V30" s="172" t="str">
        <f>IF(ISBLANK(B30)=TRUE(),"",(S30*$O$97)/$S$91)</f>
        <v/>
      </c>
      <c r="W30" s="168"/>
      <c r="X30" s="173"/>
      <c r="ALO30" s="32"/>
      <c r="ALP30" s="32"/>
      <c r="ALQ30" s="32"/>
      <c r="ALR30" s="32"/>
      <c r="ALS30" s="32"/>
      <c r="ALT30" s="32"/>
      <c r="ALU30" s="32"/>
      <c r="ALV30" s="32"/>
    </row>
    <row r="31" spans="1:1010" ht="21.75" customHeight="1" x14ac:dyDescent="0.2">
      <c r="A31" s="134"/>
      <c r="B31" s="134"/>
      <c r="C31" s="134"/>
      <c r="D31" s="128"/>
      <c r="E31" s="174"/>
      <c r="F31" s="175"/>
      <c r="G31" s="129"/>
      <c r="H31" s="129"/>
      <c r="I31" s="175"/>
      <c r="J31" s="175"/>
      <c r="K31" s="135"/>
      <c r="L31" s="144" t="str">
        <f t="shared" ref="L31:L60" si="13">IF(ISBLANK(I31)=TRUE(),"",IF(I31&gt;$M$29,"",IF(I31&gt;$L$29,I31,$L$29)))</f>
        <v/>
      </c>
      <c r="M31" s="144" t="str">
        <f t="shared" si="9"/>
        <v/>
      </c>
      <c r="N31" s="139">
        <f>IF($L31="",0,IF(ISBLANK($M31)=TRUE(),360,DAYS360($L31,$M31)+1)+IF(DAY($M31)=31,VLOOKUP(MONTH($M31),formula!$B$1:$D$12,3))+IF(AND(MONTH($M31)=2,DAY($M31)=28),2,0))</f>
        <v>0</v>
      </c>
      <c r="O31" s="180">
        <f t="shared" ref="O31:O90" si="14">+ROUND(((2400/360)*N31*K31),2)</f>
        <v>0</v>
      </c>
      <c r="P31" s="144" t="str">
        <f t="shared" si="10"/>
        <v/>
      </c>
      <c r="Q31" s="144" t="str">
        <f t="shared" si="11"/>
        <v/>
      </c>
      <c r="R31" s="139">
        <f>IF($P31="",0,IF(ISBLANK($Q31)=TRUE(),360,DAYS360($P31,$Q31)+1)+IF(DAY($Q31)=31,VLOOKUP(MONTH($Q31),formula!$B$1:$D$12,3))+IF(AND(MONTH($Q31)=2,DAY($Q31)=28),2,0))</f>
        <v>0</v>
      </c>
      <c r="S31" s="180">
        <f t="shared" ref="S31:S90" si="15">+ROUND(((2400/360)*R31*K31),2)</f>
        <v>0</v>
      </c>
      <c r="T31" s="41">
        <f t="shared" si="12"/>
        <v>0</v>
      </c>
      <c r="U31" s="172" t="str">
        <f t="shared" ref="U31:U90" si="16">IF(ISBLANK(A31)=TRUE(),"",(O31*$O$96)/$O$91)</f>
        <v/>
      </c>
      <c r="V31" s="172" t="str">
        <f t="shared" ref="V31:V90" si="17">IF(ISBLANK(B31)=TRUE(),"",(S31*$O$97)/$S$91)</f>
        <v/>
      </c>
      <c r="W31" s="168"/>
      <c r="X31" s="173"/>
      <c r="ALO31" s="32"/>
      <c r="ALP31" s="32"/>
      <c r="ALQ31" s="32"/>
      <c r="ALR31" s="32"/>
      <c r="ALS31" s="32"/>
      <c r="ALT31" s="32"/>
      <c r="ALU31" s="32"/>
      <c r="ALV31" s="32"/>
    </row>
    <row r="32" spans="1:1010" ht="21.75" customHeight="1" x14ac:dyDescent="0.2">
      <c r="A32" s="134"/>
      <c r="B32" s="134"/>
      <c r="C32" s="134"/>
      <c r="D32" s="128"/>
      <c r="E32" s="174"/>
      <c r="F32" s="175"/>
      <c r="G32" s="129"/>
      <c r="H32" s="129"/>
      <c r="I32" s="175"/>
      <c r="J32" s="175"/>
      <c r="K32" s="135"/>
      <c r="L32" s="144" t="str">
        <f t="shared" si="13"/>
        <v/>
      </c>
      <c r="M32" s="144" t="str">
        <f t="shared" si="9"/>
        <v/>
      </c>
      <c r="N32" s="139">
        <f>IF($L32="",0,IF(ISBLANK($M32)=TRUE(),360,DAYS360($L32,$M32)+1)+IF(DAY($M32)=31,VLOOKUP(MONTH($M32),formula!$B$1:$D$12,3))+IF(AND(MONTH($M32)=2,DAY($M32)=28),2,0))</f>
        <v>0</v>
      </c>
      <c r="O32" s="180">
        <f t="shared" si="14"/>
        <v>0</v>
      </c>
      <c r="P32" s="144" t="str">
        <f t="shared" si="10"/>
        <v/>
      </c>
      <c r="Q32" s="144" t="str">
        <f t="shared" si="11"/>
        <v/>
      </c>
      <c r="R32" s="139">
        <f>IF($P32="",0,IF(ISBLANK($Q32)=TRUE(),360,DAYS360($P32,$Q32)+1)+IF(DAY($Q32)=31,VLOOKUP(MONTH($Q32),formula!$B$1:$D$12,3))+IF(AND(MONTH($Q32)=2,DAY($Q32)=28),2,0))</f>
        <v>0</v>
      </c>
      <c r="S32" s="180">
        <f t="shared" si="15"/>
        <v>0</v>
      </c>
      <c r="T32" s="41">
        <f t="shared" si="12"/>
        <v>0</v>
      </c>
      <c r="U32" s="172" t="str">
        <f t="shared" si="16"/>
        <v/>
      </c>
      <c r="V32" s="172" t="str">
        <f t="shared" si="17"/>
        <v/>
      </c>
      <c r="W32" s="168"/>
      <c r="X32" s="173"/>
      <c r="ALO32" s="32"/>
      <c r="ALP32" s="32"/>
      <c r="ALQ32" s="32"/>
      <c r="ALR32" s="32"/>
      <c r="ALS32" s="32"/>
      <c r="ALT32" s="32"/>
      <c r="ALU32" s="32"/>
      <c r="ALV32" s="32"/>
    </row>
    <row r="33" spans="1:1010" ht="21.75" customHeight="1" x14ac:dyDescent="0.2">
      <c r="A33" s="134"/>
      <c r="B33" s="134"/>
      <c r="C33" s="134"/>
      <c r="D33" s="128"/>
      <c r="E33" s="174"/>
      <c r="F33" s="175"/>
      <c r="G33" s="129"/>
      <c r="H33" s="129"/>
      <c r="I33" s="175"/>
      <c r="J33" s="175"/>
      <c r="K33" s="135"/>
      <c r="L33" s="144" t="str">
        <f t="shared" si="13"/>
        <v/>
      </c>
      <c r="M33" s="144" t="str">
        <f t="shared" si="9"/>
        <v/>
      </c>
      <c r="N33" s="139">
        <f>IF($L33="",0,IF(ISBLANK($M33)=TRUE(),360,DAYS360($L33,$M33)+1)+IF(DAY($M33)=31,VLOOKUP(MONTH($M33),formula!$B$1:$D$12,3))+IF(AND(MONTH($M33)=2,DAY($M33)=28),2,0))</f>
        <v>0</v>
      </c>
      <c r="O33" s="180">
        <f t="shared" si="14"/>
        <v>0</v>
      </c>
      <c r="P33" s="144" t="str">
        <f t="shared" si="10"/>
        <v/>
      </c>
      <c r="Q33" s="144" t="str">
        <f t="shared" si="11"/>
        <v/>
      </c>
      <c r="R33" s="139">
        <f>IF($P33="",0,IF(ISBLANK($Q33)=TRUE(),360,DAYS360($P33,$Q33)+1)+IF(DAY($Q33)=31,VLOOKUP(MONTH($Q33),formula!$B$1:$D$12,3))+IF(AND(MONTH($Q33)=2,DAY($Q33)=28),2,0))</f>
        <v>0</v>
      </c>
      <c r="S33" s="180">
        <f t="shared" si="15"/>
        <v>0</v>
      </c>
      <c r="T33" s="41">
        <f t="shared" si="12"/>
        <v>0</v>
      </c>
      <c r="U33" s="172" t="str">
        <f t="shared" si="16"/>
        <v/>
      </c>
      <c r="V33" s="172" t="str">
        <f t="shared" si="17"/>
        <v/>
      </c>
      <c r="W33" s="168"/>
      <c r="X33" s="173"/>
      <c r="ALO33" s="32"/>
      <c r="ALP33" s="32"/>
      <c r="ALQ33" s="32"/>
      <c r="ALR33" s="32"/>
      <c r="ALS33" s="32"/>
      <c r="ALT33" s="32"/>
      <c r="ALU33" s="32"/>
      <c r="ALV33" s="32"/>
    </row>
    <row r="34" spans="1:1010" ht="21.75" customHeight="1" x14ac:dyDescent="0.2">
      <c r="A34" s="134"/>
      <c r="B34" s="134"/>
      <c r="C34" s="134"/>
      <c r="D34" s="128"/>
      <c r="E34" s="174"/>
      <c r="F34" s="175"/>
      <c r="G34" s="129"/>
      <c r="H34" s="129"/>
      <c r="I34" s="175"/>
      <c r="J34" s="175"/>
      <c r="K34" s="135"/>
      <c r="L34" s="144" t="str">
        <f t="shared" si="13"/>
        <v/>
      </c>
      <c r="M34" s="144" t="str">
        <f t="shared" si="9"/>
        <v/>
      </c>
      <c r="N34" s="139">
        <f>IF($L34="",0,IF(ISBLANK($M34)=TRUE(),360,DAYS360($L34,$M34)+1)+IF(DAY($M34)=31,VLOOKUP(MONTH($M34),formula!$B$1:$D$12,3))+IF(AND(MONTH($M34)=2,DAY($M34)=28),2,0))</f>
        <v>0</v>
      </c>
      <c r="O34" s="180">
        <f t="shared" si="14"/>
        <v>0</v>
      </c>
      <c r="P34" s="144" t="str">
        <f t="shared" si="10"/>
        <v/>
      </c>
      <c r="Q34" s="144" t="str">
        <f t="shared" si="11"/>
        <v/>
      </c>
      <c r="R34" s="139">
        <f>IF($P34="",0,IF(ISBLANK($Q34)=TRUE(),360,DAYS360($P34,$Q34)+1)+IF(DAY($Q34)=31,VLOOKUP(MONTH($Q34),formula!$B$1:$D$12,3))+IF(AND(MONTH($Q34)=2,DAY($Q34)=28),2,0))</f>
        <v>0</v>
      </c>
      <c r="S34" s="180">
        <f t="shared" si="15"/>
        <v>0</v>
      </c>
      <c r="T34" s="41">
        <f t="shared" si="12"/>
        <v>0</v>
      </c>
      <c r="U34" s="172" t="str">
        <f t="shared" si="16"/>
        <v/>
      </c>
      <c r="V34" s="172" t="str">
        <f t="shared" si="17"/>
        <v/>
      </c>
      <c r="W34" s="168"/>
      <c r="X34" s="173"/>
      <c r="ALO34" s="32"/>
      <c r="ALP34" s="32"/>
      <c r="ALQ34" s="32"/>
      <c r="ALR34" s="32"/>
      <c r="ALS34" s="32"/>
      <c r="ALT34" s="32"/>
      <c r="ALU34" s="32"/>
      <c r="ALV34" s="32"/>
    </row>
    <row r="35" spans="1:1010" ht="21.75" customHeight="1" x14ac:dyDescent="0.2">
      <c r="A35" s="134"/>
      <c r="B35" s="134"/>
      <c r="C35" s="134"/>
      <c r="D35" s="128"/>
      <c r="E35" s="174"/>
      <c r="F35" s="175"/>
      <c r="G35" s="129"/>
      <c r="H35" s="129"/>
      <c r="I35" s="175"/>
      <c r="J35" s="175"/>
      <c r="K35" s="135"/>
      <c r="L35" s="144" t="str">
        <f t="shared" si="13"/>
        <v/>
      </c>
      <c r="M35" s="144" t="str">
        <f t="shared" si="9"/>
        <v/>
      </c>
      <c r="N35" s="139">
        <f>IF($L35="",0,IF(ISBLANK($M35)=TRUE(),360,DAYS360($L35,$M35)+1)+IF(DAY($M35)=31,VLOOKUP(MONTH($M35),formula!$B$1:$D$12,3))+IF(AND(MONTH($M35)=2,DAY($M35)=28),2,0))</f>
        <v>0</v>
      </c>
      <c r="O35" s="180">
        <f t="shared" si="14"/>
        <v>0</v>
      </c>
      <c r="P35" s="144" t="str">
        <f t="shared" si="10"/>
        <v/>
      </c>
      <c r="Q35" s="144" t="str">
        <f t="shared" si="11"/>
        <v/>
      </c>
      <c r="R35" s="139">
        <f>IF($P35="",0,IF(ISBLANK($Q35)=TRUE(),360,DAYS360($P35,$Q35)+1)+IF(DAY($Q35)=31,VLOOKUP(MONTH($Q35),formula!$B$1:$D$12,3))+IF(AND(MONTH($Q35)=2,DAY($Q35)=28),2,0))</f>
        <v>0</v>
      </c>
      <c r="S35" s="180">
        <f t="shared" si="15"/>
        <v>0</v>
      </c>
      <c r="T35" s="41">
        <f t="shared" si="12"/>
        <v>0</v>
      </c>
      <c r="U35" s="172" t="str">
        <f t="shared" si="16"/>
        <v/>
      </c>
      <c r="V35" s="172" t="str">
        <f t="shared" si="17"/>
        <v/>
      </c>
      <c r="W35" s="168"/>
      <c r="X35" s="173"/>
      <c r="ALO35" s="32"/>
      <c r="ALP35" s="32"/>
      <c r="ALQ35" s="32"/>
      <c r="ALR35" s="32"/>
      <c r="ALS35" s="32"/>
      <c r="ALT35" s="32"/>
      <c r="ALU35" s="32"/>
      <c r="ALV35" s="32"/>
    </row>
    <row r="36" spans="1:1010" ht="21.75" customHeight="1" x14ac:dyDescent="0.2">
      <c r="A36" s="134"/>
      <c r="B36" s="134"/>
      <c r="C36" s="134"/>
      <c r="D36" s="128"/>
      <c r="E36" s="174"/>
      <c r="F36" s="175"/>
      <c r="G36" s="129"/>
      <c r="H36" s="129"/>
      <c r="I36" s="175"/>
      <c r="J36" s="175"/>
      <c r="K36" s="135"/>
      <c r="L36" s="144" t="str">
        <f t="shared" si="13"/>
        <v/>
      </c>
      <c r="M36" s="144" t="str">
        <f t="shared" si="9"/>
        <v/>
      </c>
      <c r="N36" s="139">
        <f>IF($L36="",0,IF(ISBLANK($M36)=TRUE(),360,DAYS360($L36,$M36)+1)+IF(DAY($M36)=31,VLOOKUP(MONTH($M36),formula!$B$1:$D$12,3))+IF(AND(MONTH($M36)=2,DAY($M36)=28),2,0))</f>
        <v>0</v>
      </c>
      <c r="O36" s="180">
        <f t="shared" si="14"/>
        <v>0</v>
      </c>
      <c r="P36" s="144" t="str">
        <f t="shared" si="10"/>
        <v/>
      </c>
      <c r="Q36" s="144" t="str">
        <f t="shared" si="11"/>
        <v/>
      </c>
      <c r="R36" s="139">
        <f>IF($P36="",0,IF(ISBLANK($Q36)=TRUE(),360,DAYS360($P36,$Q36)+1)+IF(DAY($Q36)=31,VLOOKUP(MONTH($Q36),formula!$B$1:$D$12,3))+IF(AND(MONTH($Q36)=2,DAY($Q36)=28),2,0))</f>
        <v>0</v>
      </c>
      <c r="S36" s="180">
        <f t="shared" si="15"/>
        <v>0</v>
      </c>
      <c r="T36" s="41">
        <f t="shared" si="12"/>
        <v>0</v>
      </c>
      <c r="U36" s="172" t="str">
        <f t="shared" si="16"/>
        <v/>
      </c>
      <c r="V36" s="172" t="str">
        <f t="shared" si="17"/>
        <v/>
      </c>
      <c r="W36" s="168"/>
      <c r="X36" s="173"/>
      <c r="ALO36" s="32"/>
      <c r="ALP36" s="32"/>
      <c r="ALQ36" s="32"/>
      <c r="ALR36" s="32"/>
      <c r="ALS36" s="32"/>
      <c r="ALT36" s="32"/>
      <c r="ALU36" s="32"/>
      <c r="ALV36" s="32"/>
    </row>
    <row r="37" spans="1:1010" ht="21.75" customHeight="1" x14ac:dyDescent="0.2">
      <c r="A37" s="134"/>
      <c r="B37" s="134"/>
      <c r="C37" s="134"/>
      <c r="D37" s="128"/>
      <c r="E37" s="174"/>
      <c r="F37" s="175"/>
      <c r="G37" s="129"/>
      <c r="H37" s="129"/>
      <c r="I37" s="175"/>
      <c r="J37" s="175"/>
      <c r="K37" s="135"/>
      <c r="L37" s="144" t="str">
        <f t="shared" si="13"/>
        <v/>
      </c>
      <c r="M37" s="144" t="str">
        <f t="shared" si="9"/>
        <v/>
      </c>
      <c r="N37" s="139">
        <f>IF($L37="",0,IF(ISBLANK($M37)=TRUE(),360,DAYS360($L37,$M37)+1)+IF(DAY($M37)=31,VLOOKUP(MONTH($M37),formula!$B$1:$D$12,3))+IF(AND(MONTH($M37)=2,DAY($M37)=28),2,0))</f>
        <v>0</v>
      </c>
      <c r="O37" s="180">
        <f t="shared" si="14"/>
        <v>0</v>
      </c>
      <c r="P37" s="144" t="str">
        <f t="shared" si="10"/>
        <v/>
      </c>
      <c r="Q37" s="144" t="str">
        <f t="shared" si="11"/>
        <v/>
      </c>
      <c r="R37" s="139">
        <f>IF($P37="",0,IF(ISBLANK($Q37)=TRUE(),360,DAYS360($P37,$Q37)+1)+IF(DAY($Q37)=31,VLOOKUP(MONTH($Q37),formula!$B$1:$D$12,3))+IF(AND(MONTH($Q37)=2,DAY($Q37)=28),2,0))</f>
        <v>0</v>
      </c>
      <c r="S37" s="180">
        <f t="shared" si="15"/>
        <v>0</v>
      </c>
      <c r="T37" s="41">
        <f t="shared" si="12"/>
        <v>0</v>
      </c>
      <c r="U37" s="172" t="str">
        <f t="shared" si="16"/>
        <v/>
      </c>
      <c r="V37" s="172" t="str">
        <f t="shared" si="17"/>
        <v/>
      </c>
      <c r="W37" s="168"/>
      <c r="X37" s="173"/>
      <c r="ALO37" s="32"/>
      <c r="ALP37" s="32"/>
      <c r="ALQ37" s="32"/>
      <c r="ALR37" s="32"/>
      <c r="ALS37" s="32"/>
      <c r="ALT37" s="32"/>
      <c r="ALU37" s="32"/>
      <c r="ALV37" s="32"/>
    </row>
    <row r="38" spans="1:1010" ht="21.75" customHeight="1" x14ac:dyDescent="0.2">
      <c r="A38" s="134"/>
      <c r="B38" s="134"/>
      <c r="C38" s="134"/>
      <c r="D38" s="128"/>
      <c r="E38" s="174"/>
      <c r="F38" s="175"/>
      <c r="G38" s="129"/>
      <c r="H38" s="129"/>
      <c r="I38" s="175"/>
      <c r="J38" s="175"/>
      <c r="K38" s="135"/>
      <c r="L38" s="144" t="str">
        <f t="shared" si="13"/>
        <v/>
      </c>
      <c r="M38" s="144" t="str">
        <f t="shared" si="9"/>
        <v/>
      </c>
      <c r="N38" s="139">
        <f>IF($L38="",0,IF(ISBLANK($M38)=TRUE(),360,DAYS360($L38,$M38)+1)+IF(DAY($M38)=31,VLOOKUP(MONTH($M38),formula!$B$1:$D$12,3))+IF(AND(MONTH($M38)=2,DAY($M38)=28),2,0))</f>
        <v>0</v>
      </c>
      <c r="O38" s="180">
        <f t="shared" si="14"/>
        <v>0</v>
      </c>
      <c r="P38" s="144" t="str">
        <f t="shared" si="10"/>
        <v/>
      </c>
      <c r="Q38" s="144" t="str">
        <f t="shared" si="11"/>
        <v/>
      </c>
      <c r="R38" s="139">
        <f>IF($P38="",0,IF(ISBLANK($Q38)=TRUE(),360,DAYS360($P38,$Q38)+1)+IF(DAY($Q38)=31,VLOOKUP(MONTH($Q38),formula!$B$1:$D$12,3))+IF(AND(MONTH($Q38)=2,DAY($Q38)=28),2,0))</f>
        <v>0</v>
      </c>
      <c r="S38" s="180">
        <f t="shared" si="15"/>
        <v>0</v>
      </c>
      <c r="T38" s="41">
        <f t="shared" si="12"/>
        <v>0</v>
      </c>
      <c r="U38" s="172" t="str">
        <f t="shared" si="16"/>
        <v/>
      </c>
      <c r="V38" s="172" t="str">
        <f t="shared" si="17"/>
        <v/>
      </c>
      <c r="W38" s="168"/>
      <c r="X38" s="173"/>
      <c r="ALO38" s="32"/>
      <c r="ALP38" s="32"/>
      <c r="ALQ38" s="32"/>
      <c r="ALR38" s="32"/>
      <c r="ALS38" s="32"/>
      <c r="ALT38" s="32"/>
      <c r="ALU38" s="32"/>
      <c r="ALV38" s="32"/>
    </row>
    <row r="39" spans="1:1010" ht="21.75" customHeight="1" x14ac:dyDescent="0.2">
      <c r="A39" s="134"/>
      <c r="B39" s="134"/>
      <c r="C39" s="134"/>
      <c r="D39" s="128"/>
      <c r="E39" s="174"/>
      <c r="F39" s="175"/>
      <c r="G39" s="129"/>
      <c r="H39" s="129"/>
      <c r="I39" s="175"/>
      <c r="J39" s="175"/>
      <c r="K39" s="135"/>
      <c r="L39" s="144" t="str">
        <f t="shared" si="13"/>
        <v/>
      </c>
      <c r="M39" s="144" t="str">
        <f t="shared" si="9"/>
        <v/>
      </c>
      <c r="N39" s="139">
        <f>IF($L39="",0,IF(ISBLANK($M39)=TRUE(),360,DAYS360($L39,$M39)+1)+IF(DAY($M39)=31,VLOOKUP(MONTH($M39),formula!$B$1:$D$12,3))+IF(AND(MONTH($M39)=2,DAY($M39)=28),2,0))</f>
        <v>0</v>
      </c>
      <c r="O39" s="180">
        <f t="shared" si="14"/>
        <v>0</v>
      </c>
      <c r="P39" s="144" t="str">
        <f t="shared" si="10"/>
        <v/>
      </c>
      <c r="Q39" s="144" t="str">
        <f t="shared" si="11"/>
        <v/>
      </c>
      <c r="R39" s="139">
        <f>IF($P39="",0,IF(ISBLANK($Q39)=TRUE(),360,DAYS360($P39,$Q39)+1)+IF(DAY($Q39)=31,VLOOKUP(MONTH($Q39),formula!$B$1:$D$12,3))+IF(AND(MONTH($Q39)=2,DAY($Q39)=28),2,0))</f>
        <v>0</v>
      </c>
      <c r="S39" s="180">
        <f t="shared" si="15"/>
        <v>0</v>
      </c>
      <c r="T39" s="41">
        <f t="shared" si="12"/>
        <v>0</v>
      </c>
      <c r="U39" s="172" t="str">
        <f t="shared" si="16"/>
        <v/>
      </c>
      <c r="V39" s="172" t="str">
        <f t="shared" si="17"/>
        <v/>
      </c>
      <c r="W39" s="168"/>
      <c r="X39" s="173"/>
      <c r="ALO39" s="32"/>
      <c r="ALP39" s="32"/>
      <c r="ALQ39" s="32"/>
      <c r="ALR39" s="32"/>
      <c r="ALS39" s="32"/>
      <c r="ALT39" s="32"/>
      <c r="ALU39" s="32"/>
      <c r="ALV39" s="32"/>
    </row>
    <row r="40" spans="1:1010" ht="21.75" customHeight="1" x14ac:dyDescent="0.2">
      <c r="A40" s="134"/>
      <c r="B40" s="134"/>
      <c r="C40" s="134"/>
      <c r="D40" s="128"/>
      <c r="E40" s="130"/>
      <c r="F40" s="134"/>
      <c r="G40" s="129"/>
      <c r="H40" s="129"/>
      <c r="I40" s="175"/>
      <c r="J40" s="175"/>
      <c r="K40" s="135"/>
      <c r="L40" s="144" t="str">
        <f t="shared" si="13"/>
        <v/>
      </c>
      <c r="M40" s="144" t="str">
        <f t="shared" si="9"/>
        <v/>
      </c>
      <c r="N40" s="139">
        <f>IF($L40="",0,IF(ISBLANK($M40)=TRUE(),360,DAYS360($L40,$M40)+1)+IF(DAY($M40)=31,VLOOKUP(MONTH($M40),formula!$B$1:$D$12,3))+IF(AND(MONTH($M40)=2,DAY($M40)=28),2,0))</f>
        <v>0</v>
      </c>
      <c r="O40" s="180">
        <f t="shared" si="14"/>
        <v>0</v>
      </c>
      <c r="P40" s="144" t="str">
        <f t="shared" si="10"/>
        <v/>
      </c>
      <c r="Q40" s="144" t="str">
        <f t="shared" si="11"/>
        <v/>
      </c>
      <c r="R40" s="139">
        <f>IF($P40="",0,IF(ISBLANK($Q40)=TRUE(),360,DAYS360($P40,$Q40)+1)+IF(DAY($Q40)=31,VLOOKUP(MONTH($Q40),formula!$B$1:$D$12,3))+IF(AND(MONTH($Q40)=2,DAY($Q40)=28),2,0))</f>
        <v>0</v>
      </c>
      <c r="S40" s="180">
        <f t="shared" si="15"/>
        <v>0</v>
      </c>
      <c r="T40" s="41">
        <f t="shared" si="12"/>
        <v>0</v>
      </c>
      <c r="U40" s="172" t="str">
        <f t="shared" si="16"/>
        <v/>
      </c>
      <c r="V40" s="172" t="str">
        <f t="shared" si="17"/>
        <v/>
      </c>
      <c r="W40" s="168"/>
      <c r="X40" s="173"/>
      <c r="ALO40" s="32"/>
      <c r="ALP40" s="32"/>
      <c r="ALQ40" s="32"/>
      <c r="ALR40" s="32"/>
      <c r="ALS40" s="32"/>
      <c r="ALT40" s="32"/>
      <c r="ALU40" s="32"/>
      <c r="ALV40" s="32"/>
    </row>
    <row r="41" spans="1:1010" ht="21.75" customHeight="1" x14ac:dyDescent="0.2">
      <c r="A41" s="134"/>
      <c r="B41" s="134"/>
      <c r="C41" s="134"/>
      <c r="D41" s="128"/>
      <c r="E41" s="130"/>
      <c r="F41" s="134"/>
      <c r="G41" s="129"/>
      <c r="H41" s="129"/>
      <c r="I41" s="175"/>
      <c r="J41" s="175"/>
      <c r="K41" s="135"/>
      <c r="L41" s="144" t="str">
        <f t="shared" si="13"/>
        <v/>
      </c>
      <c r="M41" s="144" t="str">
        <f t="shared" si="9"/>
        <v/>
      </c>
      <c r="N41" s="139">
        <f>IF($L41="",0,IF(ISBLANK($M41)=TRUE(),360,DAYS360($L41,$M41)+1)+IF(DAY($M41)=31,VLOOKUP(MONTH($M41),formula!$B$1:$D$12,3))+IF(AND(MONTH($M41)=2,DAY($M41)=28),2,0))</f>
        <v>0</v>
      </c>
      <c r="O41" s="180">
        <f t="shared" si="14"/>
        <v>0</v>
      </c>
      <c r="P41" s="144" t="str">
        <f t="shared" si="10"/>
        <v/>
      </c>
      <c r="Q41" s="144" t="str">
        <f t="shared" si="11"/>
        <v/>
      </c>
      <c r="R41" s="139">
        <f>IF($P41="",0,IF(ISBLANK($Q41)=TRUE(),360,DAYS360($P41,$Q41)+1)+IF(DAY($Q41)=31,VLOOKUP(MONTH($Q41),formula!$B$1:$D$12,3))+IF(AND(MONTH($Q41)=2,DAY($Q41)=28),2,0))</f>
        <v>0</v>
      </c>
      <c r="S41" s="180">
        <f t="shared" si="15"/>
        <v>0</v>
      </c>
      <c r="T41" s="41">
        <f t="shared" si="12"/>
        <v>0</v>
      </c>
      <c r="U41" s="172" t="str">
        <f t="shared" si="16"/>
        <v/>
      </c>
      <c r="V41" s="172" t="str">
        <f t="shared" si="17"/>
        <v/>
      </c>
      <c r="W41" s="168"/>
      <c r="X41" s="173"/>
      <c r="ALO41" s="32"/>
      <c r="ALP41" s="32"/>
      <c r="ALQ41" s="32"/>
      <c r="ALR41" s="32"/>
      <c r="ALS41" s="32"/>
      <c r="ALT41" s="32"/>
      <c r="ALU41" s="32"/>
      <c r="ALV41" s="32"/>
    </row>
    <row r="42" spans="1:1010" ht="21.75" customHeight="1" x14ac:dyDescent="0.2">
      <c r="A42" s="134"/>
      <c r="B42" s="134"/>
      <c r="C42" s="134"/>
      <c r="D42" s="128"/>
      <c r="E42" s="130"/>
      <c r="F42" s="134"/>
      <c r="G42" s="129"/>
      <c r="H42" s="129"/>
      <c r="I42" s="175"/>
      <c r="J42" s="175"/>
      <c r="K42" s="135"/>
      <c r="L42" s="144" t="str">
        <f t="shared" si="13"/>
        <v/>
      </c>
      <c r="M42" s="144" t="str">
        <f t="shared" si="9"/>
        <v/>
      </c>
      <c r="N42" s="139">
        <f>IF($L42="",0,IF(ISBLANK($M42)=TRUE(),360,DAYS360($L42,$M42)+1)+IF(DAY($M42)=31,VLOOKUP(MONTH($M42),formula!$B$1:$D$12,3))+IF(AND(MONTH($M42)=2,DAY($M42)=28),2,0))</f>
        <v>0</v>
      </c>
      <c r="O42" s="180">
        <f t="shared" si="14"/>
        <v>0</v>
      </c>
      <c r="P42" s="144" t="str">
        <f t="shared" si="10"/>
        <v/>
      </c>
      <c r="Q42" s="144" t="str">
        <f t="shared" si="11"/>
        <v/>
      </c>
      <c r="R42" s="139">
        <f>IF($P42="",0,IF(ISBLANK($Q42)=TRUE(),360,DAYS360($P42,$Q42)+1)+IF(DAY($Q42)=31,VLOOKUP(MONTH($Q42),formula!$B$1:$D$12,3))+IF(AND(MONTH($Q42)=2,DAY($Q42)=28),2,0))</f>
        <v>0</v>
      </c>
      <c r="S42" s="180">
        <f t="shared" si="15"/>
        <v>0</v>
      </c>
      <c r="T42" s="41">
        <f t="shared" si="12"/>
        <v>0</v>
      </c>
      <c r="U42" s="172" t="str">
        <f t="shared" si="16"/>
        <v/>
      </c>
      <c r="V42" s="172" t="str">
        <f t="shared" si="17"/>
        <v/>
      </c>
      <c r="W42" s="168"/>
      <c r="X42" s="173"/>
      <c r="ALO42" s="32"/>
      <c r="ALP42" s="32"/>
      <c r="ALQ42" s="32"/>
      <c r="ALR42" s="32"/>
      <c r="ALS42" s="32"/>
      <c r="ALT42" s="32"/>
      <c r="ALU42" s="32"/>
      <c r="ALV42" s="32"/>
    </row>
    <row r="43" spans="1:1010" ht="21.75" customHeight="1" x14ac:dyDescent="0.2">
      <c r="A43" s="134"/>
      <c r="B43" s="134"/>
      <c r="C43" s="134"/>
      <c r="D43" s="128"/>
      <c r="E43" s="130"/>
      <c r="F43" s="134"/>
      <c r="G43" s="129"/>
      <c r="H43" s="129"/>
      <c r="I43" s="175"/>
      <c r="J43" s="175"/>
      <c r="K43" s="135"/>
      <c r="L43" s="144" t="str">
        <f t="shared" si="13"/>
        <v/>
      </c>
      <c r="M43" s="144" t="str">
        <f t="shared" si="9"/>
        <v/>
      </c>
      <c r="N43" s="139">
        <f>IF($L43="",0,IF(ISBLANK($M43)=TRUE(),360,DAYS360($L43,$M43)+1)+IF(DAY($M43)=31,VLOOKUP(MONTH($M43),formula!$B$1:$D$12,3))+IF(AND(MONTH($M43)=2,DAY($M43)=28),2,0))</f>
        <v>0</v>
      </c>
      <c r="O43" s="180">
        <f t="shared" si="14"/>
        <v>0</v>
      </c>
      <c r="P43" s="144" t="str">
        <f t="shared" si="10"/>
        <v/>
      </c>
      <c r="Q43" s="144" t="str">
        <f t="shared" si="11"/>
        <v/>
      </c>
      <c r="R43" s="139">
        <f>IF($P43="",0,IF(ISBLANK($Q43)=TRUE(),360,DAYS360($P43,$Q43)+1)+IF(DAY($Q43)=31,VLOOKUP(MONTH($Q43),formula!$B$1:$D$12,3))+IF(AND(MONTH($Q43)=2,DAY($Q43)=28),2,0))</f>
        <v>0</v>
      </c>
      <c r="S43" s="180">
        <f t="shared" si="15"/>
        <v>0</v>
      </c>
      <c r="T43" s="41">
        <f t="shared" si="12"/>
        <v>0</v>
      </c>
      <c r="U43" s="172" t="str">
        <f t="shared" si="16"/>
        <v/>
      </c>
      <c r="V43" s="172" t="str">
        <f t="shared" si="17"/>
        <v/>
      </c>
      <c r="W43" s="168"/>
      <c r="X43" s="173"/>
      <c r="ALO43" s="32"/>
      <c r="ALP43" s="32"/>
      <c r="ALQ43" s="32"/>
      <c r="ALR43" s="32"/>
      <c r="ALS43" s="32"/>
      <c r="ALT43" s="32"/>
      <c r="ALU43" s="32"/>
      <c r="ALV43" s="32"/>
    </row>
    <row r="44" spans="1:1010" ht="21.75" customHeight="1" x14ac:dyDescent="0.2">
      <c r="A44" s="134"/>
      <c r="B44" s="134"/>
      <c r="C44" s="134"/>
      <c r="D44" s="128"/>
      <c r="E44" s="130"/>
      <c r="F44" s="134"/>
      <c r="G44" s="129"/>
      <c r="H44" s="129"/>
      <c r="I44" s="175"/>
      <c r="J44" s="175"/>
      <c r="K44" s="135"/>
      <c r="L44" s="144" t="str">
        <f t="shared" si="13"/>
        <v/>
      </c>
      <c r="M44" s="144" t="str">
        <f t="shared" si="9"/>
        <v/>
      </c>
      <c r="N44" s="139">
        <f>IF($L44="",0,IF(ISBLANK($M44)=TRUE(),360,DAYS360($L44,$M44)+1)+IF(DAY($M44)=31,VLOOKUP(MONTH($M44),formula!$B$1:$D$12,3))+IF(AND(MONTH($M44)=2,DAY($M44)=28),2,0))</f>
        <v>0</v>
      </c>
      <c r="O44" s="180">
        <f t="shared" si="14"/>
        <v>0</v>
      </c>
      <c r="P44" s="144" t="str">
        <f t="shared" si="10"/>
        <v/>
      </c>
      <c r="Q44" s="144" t="str">
        <f t="shared" si="11"/>
        <v/>
      </c>
      <c r="R44" s="139">
        <f>IF($P44="",0,IF(ISBLANK($Q44)=TRUE(),360,DAYS360($P44,$Q44)+1)+IF(DAY($Q44)=31,VLOOKUP(MONTH($Q44),formula!$B$1:$D$12,3))+IF(AND(MONTH($Q44)=2,DAY($Q44)=28),2,0))</f>
        <v>0</v>
      </c>
      <c r="S44" s="180">
        <f t="shared" si="15"/>
        <v>0</v>
      </c>
      <c r="T44" s="41">
        <f t="shared" si="12"/>
        <v>0</v>
      </c>
      <c r="U44" s="172" t="str">
        <f t="shared" si="16"/>
        <v/>
      </c>
      <c r="V44" s="172" t="str">
        <f t="shared" si="17"/>
        <v/>
      </c>
      <c r="W44" s="168"/>
      <c r="X44" s="173"/>
      <c r="ALO44" s="32"/>
      <c r="ALP44" s="32"/>
      <c r="ALQ44" s="32"/>
      <c r="ALR44" s="32"/>
      <c r="ALS44" s="32"/>
      <c r="ALT44" s="32"/>
      <c r="ALU44" s="32"/>
      <c r="ALV44" s="32"/>
    </row>
    <row r="45" spans="1:1010" ht="21.75" customHeight="1" x14ac:dyDescent="0.2">
      <c r="A45" s="134"/>
      <c r="B45" s="134"/>
      <c r="C45" s="134"/>
      <c r="D45" s="128"/>
      <c r="E45" s="130"/>
      <c r="F45" s="134"/>
      <c r="G45" s="129"/>
      <c r="H45" s="129"/>
      <c r="I45" s="175"/>
      <c r="J45" s="175"/>
      <c r="K45" s="135"/>
      <c r="L45" s="144" t="str">
        <f t="shared" si="13"/>
        <v/>
      </c>
      <c r="M45" s="144" t="str">
        <f t="shared" si="9"/>
        <v/>
      </c>
      <c r="N45" s="139">
        <f>IF($L45="",0,IF(ISBLANK($M45)=TRUE(),360,DAYS360($L45,$M45)+1)+IF(DAY($M45)=31,VLOOKUP(MONTH($M45),formula!$B$1:$D$12,3))+IF(AND(MONTH($M45)=2,DAY($M45)=28),2,0))</f>
        <v>0</v>
      </c>
      <c r="O45" s="180">
        <f t="shared" si="14"/>
        <v>0</v>
      </c>
      <c r="P45" s="144" t="str">
        <f t="shared" si="10"/>
        <v/>
      </c>
      <c r="Q45" s="144" t="str">
        <f t="shared" si="11"/>
        <v/>
      </c>
      <c r="R45" s="139">
        <f>IF($P45="",0,IF(ISBLANK($Q45)=TRUE(),360,DAYS360($P45,$Q45)+1)+IF(DAY($Q45)=31,VLOOKUP(MONTH($Q45),formula!$B$1:$D$12,3))+IF(AND(MONTH($Q45)=2,DAY($Q45)=28),2,0))</f>
        <v>0</v>
      </c>
      <c r="S45" s="180">
        <f t="shared" si="15"/>
        <v>0</v>
      </c>
      <c r="T45" s="41">
        <f t="shared" si="12"/>
        <v>0</v>
      </c>
      <c r="U45" s="172" t="str">
        <f t="shared" si="16"/>
        <v/>
      </c>
      <c r="V45" s="172" t="str">
        <f t="shared" si="17"/>
        <v/>
      </c>
      <c r="W45" s="168"/>
      <c r="X45" s="173"/>
      <c r="ALO45" s="32"/>
      <c r="ALP45" s="32"/>
      <c r="ALQ45" s="32"/>
      <c r="ALR45" s="32"/>
      <c r="ALS45" s="32"/>
      <c r="ALT45" s="32"/>
      <c r="ALU45" s="32"/>
      <c r="ALV45" s="32"/>
    </row>
    <row r="46" spans="1:1010" ht="21.75" customHeight="1" x14ac:dyDescent="0.2">
      <c r="A46" s="134"/>
      <c r="B46" s="134"/>
      <c r="C46" s="134"/>
      <c r="D46" s="128"/>
      <c r="E46" s="130"/>
      <c r="F46" s="134"/>
      <c r="G46" s="129"/>
      <c r="H46" s="129"/>
      <c r="I46" s="175"/>
      <c r="J46" s="175"/>
      <c r="K46" s="135"/>
      <c r="L46" s="144" t="str">
        <f t="shared" si="13"/>
        <v/>
      </c>
      <c r="M46" s="144" t="str">
        <f t="shared" si="9"/>
        <v/>
      </c>
      <c r="N46" s="139">
        <f>IF($L46="",0,IF(ISBLANK($M46)=TRUE(),360,DAYS360($L46,$M46)+1)+IF(DAY($M46)=31,VLOOKUP(MONTH($M46),formula!$B$1:$D$12,3))+IF(AND(MONTH($M46)=2,DAY($M46)=28),2,0))</f>
        <v>0</v>
      </c>
      <c r="O46" s="180">
        <f t="shared" si="14"/>
        <v>0</v>
      </c>
      <c r="P46" s="144" t="str">
        <f t="shared" si="10"/>
        <v/>
      </c>
      <c r="Q46" s="144" t="str">
        <f t="shared" si="11"/>
        <v/>
      </c>
      <c r="R46" s="139">
        <f>IF($P46="",0,IF(ISBLANK($Q46)=TRUE(),360,DAYS360($P46,$Q46)+1)+IF(DAY($Q46)=31,VLOOKUP(MONTH($Q46),formula!$B$1:$D$12,3))+IF(AND(MONTH($Q46)=2,DAY($Q46)=28),2,0))</f>
        <v>0</v>
      </c>
      <c r="S46" s="180">
        <f t="shared" si="15"/>
        <v>0</v>
      </c>
      <c r="T46" s="41">
        <f t="shared" si="12"/>
        <v>0</v>
      </c>
      <c r="U46" s="172" t="str">
        <f t="shared" si="16"/>
        <v/>
      </c>
      <c r="V46" s="172" t="str">
        <f t="shared" si="17"/>
        <v/>
      </c>
      <c r="W46" s="168"/>
      <c r="X46" s="173"/>
      <c r="ALO46" s="32"/>
      <c r="ALP46" s="32"/>
      <c r="ALQ46" s="32"/>
      <c r="ALR46" s="32"/>
      <c r="ALS46" s="32"/>
      <c r="ALT46" s="32"/>
      <c r="ALU46" s="32"/>
      <c r="ALV46" s="32"/>
    </row>
    <row r="47" spans="1:1010" ht="21.75" customHeight="1" x14ac:dyDescent="0.2">
      <c r="A47" s="134"/>
      <c r="B47" s="134"/>
      <c r="C47" s="134"/>
      <c r="D47" s="128"/>
      <c r="E47" s="130"/>
      <c r="F47" s="134"/>
      <c r="G47" s="129"/>
      <c r="H47" s="129"/>
      <c r="I47" s="175"/>
      <c r="J47" s="175"/>
      <c r="K47" s="135"/>
      <c r="L47" s="144" t="str">
        <f t="shared" si="13"/>
        <v/>
      </c>
      <c r="M47" s="144" t="str">
        <f t="shared" si="9"/>
        <v/>
      </c>
      <c r="N47" s="139">
        <f>IF($L47="",0,IF(ISBLANK($M47)=TRUE(),360,DAYS360($L47,$M47)+1)+IF(DAY($M47)=31,VLOOKUP(MONTH($M47),formula!$B$1:$D$12,3))+IF(AND(MONTH($M47)=2,DAY($M47)=28),2,0))</f>
        <v>0</v>
      </c>
      <c r="O47" s="180">
        <f t="shared" si="14"/>
        <v>0</v>
      </c>
      <c r="P47" s="144" t="str">
        <f t="shared" si="10"/>
        <v/>
      </c>
      <c r="Q47" s="144" t="str">
        <f t="shared" si="11"/>
        <v/>
      </c>
      <c r="R47" s="139">
        <f>IF($P47="",0,IF(ISBLANK($Q47)=TRUE(),360,DAYS360($P47,$Q47)+1)+IF(DAY($Q47)=31,VLOOKUP(MONTH($Q47),formula!$B$1:$D$12,3))+IF(AND(MONTH($Q47)=2,DAY($Q47)=28),2,0))</f>
        <v>0</v>
      </c>
      <c r="S47" s="180">
        <f t="shared" si="15"/>
        <v>0</v>
      </c>
      <c r="T47" s="41">
        <f t="shared" si="12"/>
        <v>0</v>
      </c>
      <c r="U47" s="172" t="str">
        <f t="shared" si="16"/>
        <v/>
      </c>
      <c r="V47" s="172" t="str">
        <f t="shared" si="17"/>
        <v/>
      </c>
      <c r="W47" s="168"/>
      <c r="X47" s="173"/>
      <c r="ALO47" s="32"/>
      <c r="ALP47" s="32"/>
      <c r="ALQ47" s="32"/>
      <c r="ALR47" s="32"/>
      <c r="ALS47" s="32"/>
      <c r="ALT47" s="32"/>
      <c r="ALU47" s="32"/>
      <c r="ALV47" s="32"/>
    </row>
    <row r="48" spans="1:1010" ht="21.75" customHeight="1" x14ac:dyDescent="0.2">
      <c r="A48" s="134"/>
      <c r="B48" s="134"/>
      <c r="C48" s="134"/>
      <c r="D48" s="128"/>
      <c r="E48" s="130"/>
      <c r="F48" s="134"/>
      <c r="G48" s="129"/>
      <c r="H48" s="129"/>
      <c r="I48" s="175"/>
      <c r="J48" s="175"/>
      <c r="K48" s="135"/>
      <c r="L48" s="144" t="str">
        <f t="shared" si="13"/>
        <v/>
      </c>
      <c r="M48" s="144" t="str">
        <f t="shared" si="9"/>
        <v/>
      </c>
      <c r="N48" s="139">
        <f>IF($L48="",0,IF(ISBLANK($M48)=TRUE(),360,DAYS360($L48,$M48)+1)+IF(DAY($M48)=31,VLOOKUP(MONTH($M48),formula!$B$1:$D$12,3))+IF(AND(MONTH($M48)=2,DAY($M48)=28),2,0))</f>
        <v>0</v>
      </c>
      <c r="O48" s="180">
        <f t="shared" si="14"/>
        <v>0</v>
      </c>
      <c r="P48" s="144" t="str">
        <f t="shared" si="10"/>
        <v/>
      </c>
      <c r="Q48" s="144" t="str">
        <f t="shared" si="11"/>
        <v/>
      </c>
      <c r="R48" s="139">
        <f>IF($P48="",0,IF(ISBLANK($Q48)=TRUE(),360,DAYS360($P48,$Q48)+1)+IF(DAY($Q48)=31,VLOOKUP(MONTH($Q48),formula!$B$1:$D$12,3))+IF(AND(MONTH($Q48)=2,DAY($Q48)=28),2,0))</f>
        <v>0</v>
      </c>
      <c r="S48" s="180">
        <f t="shared" si="15"/>
        <v>0</v>
      </c>
      <c r="T48" s="41">
        <f t="shared" si="12"/>
        <v>0</v>
      </c>
      <c r="U48" s="172" t="str">
        <f t="shared" si="16"/>
        <v/>
      </c>
      <c r="V48" s="172" t="str">
        <f t="shared" si="17"/>
        <v/>
      </c>
      <c r="W48" s="168"/>
      <c r="X48" s="173"/>
      <c r="ALO48" s="32"/>
      <c r="ALP48" s="32"/>
      <c r="ALQ48" s="32"/>
      <c r="ALR48" s="32"/>
      <c r="ALS48" s="32"/>
      <c r="ALT48" s="32"/>
      <c r="ALU48" s="32"/>
      <c r="ALV48" s="32"/>
    </row>
    <row r="49" spans="1:1010" ht="21.75" customHeight="1" x14ac:dyDescent="0.2">
      <c r="A49" s="134"/>
      <c r="B49" s="134"/>
      <c r="C49" s="134"/>
      <c r="D49" s="128"/>
      <c r="E49" s="130"/>
      <c r="F49" s="134"/>
      <c r="G49" s="129"/>
      <c r="H49" s="129"/>
      <c r="I49" s="175"/>
      <c r="J49" s="175"/>
      <c r="K49" s="135"/>
      <c r="L49" s="144" t="str">
        <f t="shared" si="13"/>
        <v/>
      </c>
      <c r="M49" s="144" t="str">
        <f t="shared" si="9"/>
        <v/>
      </c>
      <c r="N49" s="139">
        <f>IF($L49="",0,IF(ISBLANK($M49)=TRUE(),360,DAYS360($L49,$M49)+1)+IF(DAY($M49)=31,VLOOKUP(MONTH($M49),formula!$B$1:$D$12,3))+IF(AND(MONTH($M49)=2,DAY($M49)=28),2,0))</f>
        <v>0</v>
      </c>
      <c r="O49" s="180">
        <f t="shared" si="14"/>
        <v>0</v>
      </c>
      <c r="P49" s="144" t="str">
        <f t="shared" si="10"/>
        <v/>
      </c>
      <c r="Q49" s="144" t="str">
        <f t="shared" si="11"/>
        <v/>
      </c>
      <c r="R49" s="139">
        <f>IF($P49="",0,IF(ISBLANK($Q49)=TRUE(),360,DAYS360($P49,$Q49)+1)+IF(DAY($Q49)=31,VLOOKUP(MONTH($Q49),formula!$B$1:$D$12,3))+IF(AND(MONTH($Q49)=2,DAY($Q49)=28),2,0))</f>
        <v>0</v>
      </c>
      <c r="S49" s="180">
        <f t="shared" si="15"/>
        <v>0</v>
      </c>
      <c r="T49" s="41">
        <f t="shared" si="12"/>
        <v>0</v>
      </c>
      <c r="U49" s="172" t="str">
        <f t="shared" si="16"/>
        <v/>
      </c>
      <c r="V49" s="172" t="str">
        <f t="shared" si="17"/>
        <v/>
      </c>
      <c r="W49" s="168"/>
      <c r="X49" s="173"/>
      <c r="ALO49" s="32"/>
      <c r="ALP49" s="32"/>
      <c r="ALQ49" s="32"/>
      <c r="ALR49" s="32"/>
      <c r="ALS49" s="32"/>
      <c r="ALT49" s="32"/>
      <c r="ALU49" s="32"/>
      <c r="ALV49" s="32"/>
    </row>
    <row r="50" spans="1:1010" ht="21.75" customHeight="1" x14ac:dyDescent="0.2">
      <c r="A50" s="134"/>
      <c r="B50" s="134"/>
      <c r="C50" s="134"/>
      <c r="D50" s="128"/>
      <c r="E50" s="130"/>
      <c r="F50" s="134"/>
      <c r="G50" s="129"/>
      <c r="H50" s="129"/>
      <c r="I50" s="175"/>
      <c r="J50" s="175"/>
      <c r="K50" s="135"/>
      <c r="L50" s="144" t="str">
        <f t="shared" si="13"/>
        <v/>
      </c>
      <c r="M50" s="144" t="str">
        <f t="shared" si="9"/>
        <v/>
      </c>
      <c r="N50" s="139">
        <f>IF($L50="",0,IF(ISBLANK($M50)=TRUE(),360,DAYS360($L50,$M50)+1)+IF(DAY($M50)=31,VLOOKUP(MONTH($M50),formula!$B$1:$D$12,3))+IF(AND(MONTH($M50)=2,DAY($M50)=28),2,0))</f>
        <v>0</v>
      </c>
      <c r="O50" s="180">
        <f t="shared" si="14"/>
        <v>0</v>
      </c>
      <c r="P50" s="144" t="str">
        <f t="shared" si="10"/>
        <v/>
      </c>
      <c r="Q50" s="144" t="str">
        <f t="shared" si="11"/>
        <v/>
      </c>
      <c r="R50" s="139">
        <f>IF($P50="",0,IF(ISBLANK($Q50)=TRUE(),360,DAYS360($P50,$Q50)+1)+IF(DAY($Q50)=31,VLOOKUP(MONTH($Q50),formula!$B$1:$D$12,3))+IF(AND(MONTH($Q50)=2,DAY($Q50)=28),2,0))</f>
        <v>0</v>
      </c>
      <c r="S50" s="180">
        <f t="shared" si="15"/>
        <v>0</v>
      </c>
      <c r="T50" s="41">
        <f t="shared" si="12"/>
        <v>0</v>
      </c>
      <c r="U50" s="172" t="str">
        <f t="shared" si="16"/>
        <v/>
      </c>
      <c r="V50" s="172" t="str">
        <f t="shared" si="17"/>
        <v/>
      </c>
      <c r="W50" s="168"/>
      <c r="X50" s="173"/>
      <c r="ALO50" s="32"/>
      <c r="ALP50" s="32"/>
      <c r="ALQ50" s="32"/>
      <c r="ALR50" s="32"/>
      <c r="ALS50" s="32"/>
      <c r="ALT50" s="32"/>
      <c r="ALU50" s="32"/>
      <c r="ALV50" s="32"/>
    </row>
    <row r="51" spans="1:1010" ht="21.75" customHeight="1" x14ac:dyDescent="0.2">
      <c r="A51" s="134"/>
      <c r="B51" s="134"/>
      <c r="C51" s="134"/>
      <c r="D51" s="128"/>
      <c r="E51" s="130"/>
      <c r="F51" s="134"/>
      <c r="G51" s="129"/>
      <c r="H51" s="129"/>
      <c r="I51" s="175"/>
      <c r="J51" s="175"/>
      <c r="K51" s="135"/>
      <c r="L51" s="144" t="str">
        <f t="shared" si="13"/>
        <v/>
      </c>
      <c r="M51" s="144" t="str">
        <f t="shared" si="9"/>
        <v/>
      </c>
      <c r="N51" s="139">
        <f>IF($L51="",0,IF(ISBLANK($M51)=TRUE(),360,DAYS360($L51,$M51)+1)+IF(DAY($M51)=31,VLOOKUP(MONTH($M51),formula!$B$1:$D$12,3))+IF(AND(MONTH($M51)=2,DAY($M51)=28),2,0))</f>
        <v>0</v>
      </c>
      <c r="O51" s="180">
        <f t="shared" si="14"/>
        <v>0</v>
      </c>
      <c r="P51" s="144" t="str">
        <f t="shared" si="10"/>
        <v/>
      </c>
      <c r="Q51" s="144" t="str">
        <f t="shared" si="11"/>
        <v/>
      </c>
      <c r="R51" s="139">
        <f>IF($P51="",0,IF(ISBLANK($Q51)=TRUE(),360,DAYS360($P51,$Q51)+1)+IF(DAY($Q51)=31,VLOOKUP(MONTH($Q51),formula!$B$1:$D$12,3))+IF(AND(MONTH($Q51)=2,DAY($Q51)=28),2,0))</f>
        <v>0</v>
      </c>
      <c r="S51" s="180">
        <f t="shared" si="15"/>
        <v>0</v>
      </c>
      <c r="T51" s="41">
        <f t="shared" si="12"/>
        <v>0</v>
      </c>
      <c r="U51" s="172" t="str">
        <f t="shared" si="16"/>
        <v/>
      </c>
      <c r="V51" s="172" t="str">
        <f t="shared" si="17"/>
        <v/>
      </c>
      <c r="W51" s="168"/>
      <c r="X51" s="173"/>
      <c r="ALO51" s="32"/>
      <c r="ALP51" s="32"/>
      <c r="ALQ51" s="32"/>
      <c r="ALR51" s="32"/>
      <c r="ALS51" s="32"/>
      <c r="ALT51" s="32"/>
      <c r="ALU51" s="32"/>
      <c r="ALV51" s="32"/>
    </row>
    <row r="52" spans="1:1010" ht="21.75" customHeight="1" x14ac:dyDescent="0.2">
      <c r="A52" s="134"/>
      <c r="B52" s="134"/>
      <c r="C52" s="134"/>
      <c r="D52" s="128"/>
      <c r="E52" s="130"/>
      <c r="F52" s="134"/>
      <c r="G52" s="129"/>
      <c r="H52" s="129"/>
      <c r="I52" s="175"/>
      <c r="J52" s="175"/>
      <c r="K52" s="135"/>
      <c r="L52" s="144" t="str">
        <f t="shared" si="13"/>
        <v/>
      </c>
      <c r="M52" s="144" t="str">
        <f t="shared" si="9"/>
        <v/>
      </c>
      <c r="N52" s="139">
        <f>IF($L52="",0,IF(ISBLANK($M52)=TRUE(),360,DAYS360($L52,$M52)+1)+IF(DAY($M52)=31,VLOOKUP(MONTH($M52),formula!$B$1:$D$12,3))+IF(AND(MONTH($M52)=2,DAY($M52)=28),2,0))</f>
        <v>0</v>
      </c>
      <c r="O52" s="180">
        <f t="shared" si="14"/>
        <v>0</v>
      </c>
      <c r="P52" s="144" t="str">
        <f t="shared" si="10"/>
        <v/>
      </c>
      <c r="Q52" s="144" t="str">
        <f t="shared" si="11"/>
        <v/>
      </c>
      <c r="R52" s="139">
        <f>IF($P52="",0,IF(ISBLANK($Q52)=TRUE(),360,DAYS360($P52,$Q52)+1)+IF(DAY($Q52)=31,VLOOKUP(MONTH($Q52),formula!$B$1:$D$12,3))+IF(AND(MONTH($Q52)=2,DAY($Q52)=28),2,0))</f>
        <v>0</v>
      </c>
      <c r="S52" s="180">
        <f t="shared" si="15"/>
        <v>0</v>
      </c>
      <c r="T52" s="41">
        <f t="shared" si="12"/>
        <v>0</v>
      </c>
      <c r="U52" s="172" t="str">
        <f t="shared" si="16"/>
        <v/>
      </c>
      <c r="V52" s="172" t="str">
        <f t="shared" si="17"/>
        <v/>
      </c>
      <c r="W52" s="168"/>
      <c r="X52" s="173"/>
      <c r="ALO52" s="32"/>
      <c r="ALP52" s="32"/>
      <c r="ALQ52" s="32"/>
      <c r="ALR52" s="32"/>
      <c r="ALS52" s="32"/>
      <c r="ALT52" s="32"/>
      <c r="ALU52" s="32"/>
      <c r="ALV52" s="32"/>
    </row>
    <row r="53" spans="1:1010" ht="21.75" customHeight="1" x14ac:dyDescent="0.2">
      <c r="A53" s="134"/>
      <c r="B53" s="134"/>
      <c r="C53" s="134"/>
      <c r="D53" s="128"/>
      <c r="E53" s="130"/>
      <c r="F53" s="134"/>
      <c r="G53" s="129"/>
      <c r="H53" s="129"/>
      <c r="I53" s="175"/>
      <c r="J53" s="175"/>
      <c r="K53" s="135"/>
      <c r="L53" s="144" t="str">
        <f t="shared" si="13"/>
        <v/>
      </c>
      <c r="M53" s="144" t="str">
        <f t="shared" si="9"/>
        <v/>
      </c>
      <c r="N53" s="139">
        <f>IF($L53="",0,IF(ISBLANK($M53)=TRUE(),360,DAYS360($L53,$M53)+1)+IF(DAY($M53)=31,VLOOKUP(MONTH($M53),formula!$B$1:$D$12,3))+IF(AND(MONTH($M53)=2,DAY($M53)=28),2,0))</f>
        <v>0</v>
      </c>
      <c r="O53" s="180">
        <f t="shared" si="14"/>
        <v>0</v>
      </c>
      <c r="P53" s="144" t="str">
        <f t="shared" si="10"/>
        <v/>
      </c>
      <c r="Q53" s="144" t="str">
        <f t="shared" si="11"/>
        <v/>
      </c>
      <c r="R53" s="139">
        <f>IF($P53="",0,IF(ISBLANK($Q53)=TRUE(),360,DAYS360($P53,$Q53)+1)+IF(DAY($Q53)=31,VLOOKUP(MONTH($Q53),formula!$B$1:$D$12,3))+IF(AND(MONTH($Q53)=2,DAY($Q53)=28),2,0))</f>
        <v>0</v>
      </c>
      <c r="S53" s="180">
        <f t="shared" si="15"/>
        <v>0</v>
      </c>
      <c r="T53" s="41">
        <f t="shared" si="12"/>
        <v>0</v>
      </c>
      <c r="U53" s="172" t="str">
        <f t="shared" si="16"/>
        <v/>
      </c>
      <c r="V53" s="172" t="str">
        <f t="shared" si="17"/>
        <v/>
      </c>
      <c r="W53" s="168"/>
      <c r="X53" s="173"/>
      <c r="ALO53" s="32"/>
      <c r="ALP53" s="32"/>
      <c r="ALQ53" s="32"/>
      <c r="ALR53" s="32"/>
      <c r="ALS53" s="32"/>
      <c r="ALT53" s="32"/>
      <c r="ALU53" s="32"/>
      <c r="ALV53" s="32"/>
    </row>
    <row r="54" spans="1:1010" ht="21.75" customHeight="1" x14ac:dyDescent="0.2">
      <c r="A54" s="134"/>
      <c r="B54" s="134"/>
      <c r="C54" s="134"/>
      <c r="D54" s="128"/>
      <c r="E54" s="130"/>
      <c r="F54" s="134"/>
      <c r="G54" s="129"/>
      <c r="H54" s="129"/>
      <c r="I54" s="175"/>
      <c r="J54" s="175"/>
      <c r="K54" s="135"/>
      <c r="L54" s="144" t="str">
        <f t="shared" si="13"/>
        <v/>
      </c>
      <c r="M54" s="144" t="str">
        <f t="shared" si="9"/>
        <v/>
      </c>
      <c r="N54" s="139">
        <f>IF($L54="",0,IF(ISBLANK($M54)=TRUE(),360,DAYS360($L54,$M54)+1)+IF(DAY($M54)=31,VLOOKUP(MONTH($M54),formula!$B$1:$D$12,3))+IF(AND(MONTH($M54)=2,DAY($M54)=28),2,0))</f>
        <v>0</v>
      </c>
      <c r="O54" s="180">
        <f t="shared" si="14"/>
        <v>0</v>
      </c>
      <c r="P54" s="144" t="str">
        <f t="shared" si="10"/>
        <v/>
      </c>
      <c r="Q54" s="144" t="str">
        <f t="shared" si="11"/>
        <v/>
      </c>
      <c r="R54" s="139">
        <f>IF($P54="",0,IF(ISBLANK($Q54)=TRUE(),360,DAYS360($P54,$Q54)+1)+IF(DAY($Q54)=31,VLOOKUP(MONTH($Q54),formula!$B$1:$D$12,3))+IF(AND(MONTH($Q54)=2,DAY($Q54)=28),2,0))</f>
        <v>0</v>
      </c>
      <c r="S54" s="180">
        <f t="shared" si="15"/>
        <v>0</v>
      </c>
      <c r="T54" s="41">
        <f t="shared" si="12"/>
        <v>0</v>
      </c>
      <c r="U54" s="172" t="str">
        <f t="shared" si="16"/>
        <v/>
      </c>
      <c r="V54" s="172" t="str">
        <f t="shared" si="17"/>
        <v/>
      </c>
      <c r="W54" s="168"/>
      <c r="X54" s="173"/>
      <c r="ALO54" s="32"/>
      <c r="ALP54" s="32"/>
      <c r="ALQ54" s="32"/>
      <c r="ALR54" s="32"/>
      <c r="ALS54" s="32"/>
      <c r="ALT54" s="32"/>
      <c r="ALU54" s="32"/>
      <c r="ALV54" s="32"/>
    </row>
    <row r="55" spans="1:1010" ht="21.75" customHeight="1" x14ac:dyDescent="0.2">
      <c r="A55" s="134"/>
      <c r="B55" s="134"/>
      <c r="C55" s="134"/>
      <c r="D55" s="128"/>
      <c r="E55" s="130"/>
      <c r="F55" s="134"/>
      <c r="G55" s="129"/>
      <c r="H55" s="129"/>
      <c r="I55" s="175"/>
      <c r="J55" s="175"/>
      <c r="K55" s="135"/>
      <c r="L55" s="144" t="str">
        <f t="shared" si="13"/>
        <v/>
      </c>
      <c r="M55" s="144" t="str">
        <f t="shared" si="9"/>
        <v/>
      </c>
      <c r="N55" s="139">
        <f>IF($L55="",0,IF(ISBLANK($M55)=TRUE(),360,DAYS360($L55,$M55)+1)+IF(DAY($M55)=31,VLOOKUP(MONTH($M55),formula!$B$1:$D$12,3))+IF(AND(MONTH($M55)=2,DAY($M55)=28),2,0))</f>
        <v>0</v>
      </c>
      <c r="O55" s="180">
        <f t="shared" si="14"/>
        <v>0</v>
      </c>
      <c r="P55" s="144" t="str">
        <f t="shared" si="10"/>
        <v/>
      </c>
      <c r="Q55" s="144" t="str">
        <f t="shared" si="11"/>
        <v/>
      </c>
      <c r="R55" s="139">
        <f>IF($P55="",0,IF(ISBLANK($Q55)=TRUE(),360,DAYS360($P55,$Q55)+1)+IF(DAY($Q55)=31,VLOOKUP(MONTH($Q55),formula!$B$1:$D$12,3))+IF(AND(MONTH($Q55)=2,DAY($Q55)=28),2,0))</f>
        <v>0</v>
      </c>
      <c r="S55" s="180">
        <f t="shared" si="15"/>
        <v>0</v>
      </c>
      <c r="T55" s="41">
        <f t="shared" si="12"/>
        <v>0</v>
      </c>
      <c r="U55" s="172" t="str">
        <f t="shared" si="16"/>
        <v/>
      </c>
      <c r="V55" s="172" t="str">
        <f t="shared" si="17"/>
        <v/>
      </c>
      <c r="W55" s="168"/>
      <c r="X55" s="173"/>
      <c r="ALO55" s="32"/>
      <c r="ALP55" s="32"/>
      <c r="ALQ55" s="32"/>
      <c r="ALR55" s="32"/>
      <c r="ALS55" s="32"/>
      <c r="ALT55" s="32"/>
      <c r="ALU55" s="32"/>
      <c r="ALV55" s="32"/>
    </row>
    <row r="56" spans="1:1010" ht="21.75" customHeight="1" x14ac:dyDescent="0.2">
      <c r="A56" s="134"/>
      <c r="B56" s="134"/>
      <c r="C56" s="134"/>
      <c r="D56" s="128"/>
      <c r="E56" s="130"/>
      <c r="F56" s="134"/>
      <c r="G56" s="129"/>
      <c r="H56" s="129"/>
      <c r="I56" s="175"/>
      <c r="J56" s="175"/>
      <c r="K56" s="135"/>
      <c r="L56" s="144" t="str">
        <f t="shared" si="13"/>
        <v/>
      </c>
      <c r="M56" s="144" t="str">
        <f t="shared" si="9"/>
        <v/>
      </c>
      <c r="N56" s="139">
        <f>IF($L56="",0,IF(ISBLANK($M56)=TRUE(),360,DAYS360($L56,$M56)+1)+IF(DAY($M56)=31,VLOOKUP(MONTH($M56),formula!$B$1:$D$12,3))+IF(AND(MONTH($M56)=2,DAY($M56)=28),2,0))</f>
        <v>0</v>
      </c>
      <c r="O56" s="180">
        <f t="shared" si="14"/>
        <v>0</v>
      </c>
      <c r="P56" s="144" t="str">
        <f t="shared" si="10"/>
        <v/>
      </c>
      <c r="Q56" s="144" t="str">
        <f t="shared" si="11"/>
        <v/>
      </c>
      <c r="R56" s="139">
        <f>IF($P56="",0,IF(ISBLANK($Q56)=TRUE(),360,DAYS360($P56,$Q56)+1)+IF(DAY($Q56)=31,VLOOKUP(MONTH($Q56),formula!$B$1:$D$12,3))+IF(AND(MONTH($Q56)=2,DAY($Q56)=28),2,0))</f>
        <v>0</v>
      </c>
      <c r="S56" s="180">
        <f t="shared" si="15"/>
        <v>0</v>
      </c>
      <c r="T56" s="41">
        <f t="shared" si="12"/>
        <v>0</v>
      </c>
      <c r="U56" s="172" t="str">
        <f t="shared" si="16"/>
        <v/>
      </c>
      <c r="V56" s="172" t="str">
        <f t="shared" si="17"/>
        <v/>
      </c>
      <c r="W56" s="168"/>
      <c r="X56" s="173"/>
      <c r="ALO56" s="32"/>
      <c r="ALP56" s="32"/>
      <c r="ALQ56" s="32"/>
      <c r="ALR56" s="32"/>
      <c r="ALS56" s="32"/>
      <c r="ALT56" s="32"/>
      <c r="ALU56" s="32"/>
      <c r="ALV56" s="32"/>
    </row>
    <row r="57" spans="1:1010" ht="21.75" customHeight="1" x14ac:dyDescent="0.2">
      <c r="A57" s="134"/>
      <c r="B57" s="134"/>
      <c r="C57" s="134"/>
      <c r="D57" s="128"/>
      <c r="E57" s="130"/>
      <c r="F57" s="134"/>
      <c r="G57" s="129"/>
      <c r="H57" s="129"/>
      <c r="I57" s="175"/>
      <c r="J57" s="175"/>
      <c r="K57" s="135"/>
      <c r="L57" s="144" t="str">
        <f t="shared" si="13"/>
        <v/>
      </c>
      <c r="M57" s="144" t="str">
        <f t="shared" si="9"/>
        <v/>
      </c>
      <c r="N57" s="139">
        <f>IF($L57="",0,IF(ISBLANK($M57)=TRUE(),360,DAYS360($L57,$M57)+1)+IF(DAY($M57)=31,VLOOKUP(MONTH($M57),formula!$B$1:$D$12,3))+IF(AND(MONTH($M57)=2,DAY($M57)=28),2,0))</f>
        <v>0</v>
      </c>
      <c r="O57" s="180">
        <f t="shared" si="14"/>
        <v>0</v>
      </c>
      <c r="P57" s="144" t="str">
        <f t="shared" si="10"/>
        <v/>
      </c>
      <c r="Q57" s="144" t="str">
        <f t="shared" si="11"/>
        <v/>
      </c>
      <c r="R57" s="139">
        <f>IF($P57="",0,IF(ISBLANK($Q57)=TRUE(),360,DAYS360($P57,$Q57)+1)+IF(DAY($Q57)=31,VLOOKUP(MONTH($Q57),formula!$B$1:$D$12,3))+IF(AND(MONTH($Q57)=2,DAY($Q57)=28),2,0))</f>
        <v>0</v>
      </c>
      <c r="S57" s="180">
        <f t="shared" si="15"/>
        <v>0</v>
      </c>
      <c r="T57" s="41">
        <f t="shared" si="12"/>
        <v>0</v>
      </c>
      <c r="U57" s="172" t="str">
        <f t="shared" si="16"/>
        <v/>
      </c>
      <c r="V57" s="172" t="str">
        <f t="shared" si="17"/>
        <v/>
      </c>
      <c r="W57" s="168"/>
      <c r="X57" s="173"/>
      <c r="ALO57" s="32"/>
      <c r="ALP57" s="32"/>
      <c r="ALQ57" s="32"/>
      <c r="ALR57" s="32"/>
      <c r="ALS57" s="32"/>
      <c r="ALT57" s="32"/>
      <c r="ALU57" s="32"/>
      <c r="ALV57" s="32"/>
    </row>
    <row r="58" spans="1:1010" ht="21.75" customHeight="1" x14ac:dyDescent="0.2">
      <c r="A58" s="134"/>
      <c r="B58" s="134"/>
      <c r="C58" s="134"/>
      <c r="D58" s="128"/>
      <c r="E58" s="130"/>
      <c r="F58" s="134"/>
      <c r="G58" s="129"/>
      <c r="H58" s="129"/>
      <c r="I58" s="175"/>
      <c r="J58" s="175"/>
      <c r="K58" s="135"/>
      <c r="L58" s="144" t="str">
        <f t="shared" si="13"/>
        <v/>
      </c>
      <c r="M58" s="144" t="str">
        <f t="shared" si="9"/>
        <v/>
      </c>
      <c r="N58" s="139">
        <f>IF($L58="",0,IF(ISBLANK($M58)=TRUE(),360,DAYS360($L58,$M58)+1)+IF(DAY($M58)=31,VLOOKUP(MONTH($M58),formula!$B$1:$D$12,3))+IF(AND(MONTH($M58)=2,DAY($M58)=28),2,0))</f>
        <v>0</v>
      </c>
      <c r="O58" s="180">
        <f t="shared" si="14"/>
        <v>0</v>
      </c>
      <c r="P58" s="144" t="str">
        <f t="shared" si="10"/>
        <v/>
      </c>
      <c r="Q58" s="144" t="str">
        <f t="shared" si="11"/>
        <v/>
      </c>
      <c r="R58" s="139">
        <f>IF($P58="",0,IF(ISBLANK($Q58)=TRUE(),360,DAYS360($P58,$Q58)+1)+IF(DAY($Q58)=31,VLOOKUP(MONTH($Q58),formula!$B$1:$D$12,3))+IF(AND(MONTH($Q58)=2,DAY($Q58)=28),2,0))</f>
        <v>0</v>
      </c>
      <c r="S58" s="180">
        <f t="shared" si="15"/>
        <v>0</v>
      </c>
      <c r="T58" s="41">
        <f t="shared" si="12"/>
        <v>0</v>
      </c>
      <c r="U58" s="172" t="str">
        <f t="shared" si="16"/>
        <v/>
      </c>
      <c r="V58" s="172" t="str">
        <f t="shared" si="17"/>
        <v/>
      </c>
      <c r="W58" s="168"/>
      <c r="X58" s="173"/>
      <c r="ALO58" s="32"/>
      <c r="ALP58" s="32"/>
      <c r="ALQ58" s="32"/>
      <c r="ALR58" s="32"/>
      <c r="ALS58" s="32"/>
      <c r="ALT58" s="32"/>
      <c r="ALU58" s="32"/>
      <c r="ALV58" s="32"/>
    </row>
    <row r="59" spans="1:1010" ht="21.75" customHeight="1" x14ac:dyDescent="0.2">
      <c r="A59" s="134"/>
      <c r="B59" s="134"/>
      <c r="C59" s="134"/>
      <c r="D59" s="128"/>
      <c r="E59" s="130"/>
      <c r="F59" s="134"/>
      <c r="G59" s="129"/>
      <c r="H59" s="129"/>
      <c r="I59" s="175"/>
      <c r="J59" s="175"/>
      <c r="K59" s="135"/>
      <c r="L59" s="144" t="str">
        <f t="shared" si="13"/>
        <v/>
      </c>
      <c r="M59" s="144" t="str">
        <f t="shared" si="9"/>
        <v/>
      </c>
      <c r="N59" s="139">
        <f>IF($L59="",0,IF(ISBLANK($M59)=TRUE(),360,DAYS360($L59,$M59)+1)+IF(DAY($M59)=31,VLOOKUP(MONTH($M59),formula!$B$1:$D$12,3))+IF(AND(MONTH($M59)=2,DAY($M59)=28),2,0))</f>
        <v>0</v>
      </c>
      <c r="O59" s="180">
        <f t="shared" si="14"/>
        <v>0</v>
      </c>
      <c r="P59" s="144" t="str">
        <f t="shared" si="10"/>
        <v/>
      </c>
      <c r="Q59" s="144" t="str">
        <f t="shared" si="11"/>
        <v/>
      </c>
      <c r="R59" s="139">
        <f>IF($P59="",0,IF(ISBLANK($Q59)=TRUE(),360,DAYS360($P59,$Q59)+1)+IF(DAY($Q59)=31,VLOOKUP(MONTH($Q59),formula!$B$1:$D$12,3))+IF(AND(MONTH($Q59)=2,DAY($Q59)=28),2,0))</f>
        <v>0</v>
      </c>
      <c r="S59" s="180">
        <f t="shared" si="15"/>
        <v>0</v>
      </c>
      <c r="T59" s="41">
        <f t="shared" si="12"/>
        <v>0</v>
      </c>
      <c r="U59" s="172" t="str">
        <f t="shared" si="16"/>
        <v/>
      </c>
      <c r="V59" s="172" t="str">
        <f t="shared" si="17"/>
        <v/>
      </c>
      <c r="W59" s="168"/>
      <c r="X59" s="173"/>
      <c r="ALO59" s="32"/>
      <c r="ALP59" s="32"/>
      <c r="ALQ59" s="32"/>
      <c r="ALR59" s="32"/>
      <c r="ALS59" s="32"/>
      <c r="ALT59" s="32"/>
      <c r="ALU59" s="32"/>
      <c r="ALV59" s="32"/>
    </row>
    <row r="60" spans="1:1010" ht="21.75" customHeight="1" x14ac:dyDescent="0.2">
      <c r="A60" s="134"/>
      <c r="B60" s="134"/>
      <c r="C60" s="134"/>
      <c r="D60" s="128"/>
      <c r="E60" s="130"/>
      <c r="F60" s="134"/>
      <c r="G60" s="129"/>
      <c r="H60" s="129"/>
      <c r="I60" s="175"/>
      <c r="J60" s="175"/>
      <c r="K60" s="135"/>
      <c r="L60" s="144" t="str">
        <f t="shared" si="13"/>
        <v/>
      </c>
      <c r="M60" s="144" t="str">
        <f t="shared" si="9"/>
        <v/>
      </c>
      <c r="N60" s="139">
        <f>IF($L60="",0,IF(ISBLANK($M60)=TRUE(),360,DAYS360($L60,$M60)+1)+IF(DAY($M60)=31,VLOOKUP(MONTH($M60),formula!$B$1:$D$12,3))+IF(AND(MONTH($M60)=2,DAY($M60)=28),2,0))</f>
        <v>0</v>
      </c>
      <c r="O60" s="180">
        <f t="shared" si="14"/>
        <v>0</v>
      </c>
      <c r="P60" s="144" t="str">
        <f t="shared" si="10"/>
        <v/>
      </c>
      <c r="Q60" s="144" t="str">
        <f t="shared" si="11"/>
        <v/>
      </c>
      <c r="R60" s="139">
        <f>IF($P60="",0,IF(ISBLANK($Q60)=TRUE(),360,DAYS360($P60,$Q60)+1)+IF(DAY($Q60)=31,VLOOKUP(MONTH($Q60),formula!$B$1:$D$12,3))+IF(AND(MONTH($Q60)=2,DAY($Q60)=28),2,0))</f>
        <v>0</v>
      </c>
      <c r="S60" s="180">
        <f t="shared" si="15"/>
        <v>0</v>
      </c>
      <c r="T60" s="41">
        <f t="shared" si="12"/>
        <v>0</v>
      </c>
      <c r="U60" s="172" t="str">
        <f t="shared" si="16"/>
        <v/>
      </c>
      <c r="V60" s="172" t="str">
        <f t="shared" si="17"/>
        <v/>
      </c>
      <c r="W60" s="168"/>
      <c r="X60" s="173"/>
      <c r="ALO60" s="32"/>
      <c r="ALP60" s="32"/>
      <c r="ALQ60" s="32"/>
      <c r="ALR60" s="32"/>
      <c r="ALS60" s="32"/>
      <c r="ALT60" s="32"/>
      <c r="ALU60" s="32"/>
      <c r="ALV60" s="32"/>
    </row>
    <row r="61" spans="1:1010" ht="21.75" customHeight="1" x14ac:dyDescent="0.2">
      <c r="A61" s="134"/>
      <c r="B61" s="134"/>
      <c r="C61" s="134"/>
      <c r="D61" s="128"/>
      <c r="E61" s="130"/>
      <c r="F61" s="134"/>
      <c r="G61" s="129"/>
      <c r="H61" s="129"/>
      <c r="I61" s="175"/>
      <c r="J61" s="175"/>
      <c r="K61" s="135"/>
      <c r="L61" s="144" t="str">
        <f t="shared" ref="L61:L90" si="18">IF(ISBLANK(I61)=TRUE(),"",IF(I61&gt;$M$29,"",IF(I61&gt;$L$29,I61,$L$29)))</f>
        <v/>
      </c>
      <c r="M61" s="144" t="str">
        <f t="shared" ref="M61:M66" si="19">IF(L61="","",IF(ISBLANK(J61)=TRUE(),$M$29,IF(J61&lt;$M$29,J61,$M$29)))</f>
        <v/>
      </c>
      <c r="N61" s="139">
        <f>IF($L61="",0,IF(ISBLANK($M61)=TRUE(),360,DAYS360($L61,$M61)+1)+IF(DAY($M61)=31,VLOOKUP(MONTH($M61),formula!$B$1:$D$12,3))+IF(AND(MONTH($M61)=2,DAY($M61)=28),2,0))</f>
        <v>0</v>
      </c>
      <c r="O61" s="180">
        <f t="shared" si="14"/>
        <v>0</v>
      </c>
      <c r="P61" s="144" t="str">
        <f>IF(ISBLANK(I61)=TRUE(),"",IF(ISBLANK(J61)=TRUE(),$P$29,IF(J61&gt;$M$29,$P$29,"")))</f>
        <v/>
      </c>
      <c r="Q61" s="144" t="str">
        <f t="shared" ref="Q61:Q70" si="20">IF(AND(ISBLANK(I61),ISBLANK(J61)),"",(IF(ISBLANK(J61)=TRUE(),$Q$29,IF(J61&lt;$P$29," ",IF(J61&gt;$Q$29,Q$29,J61)))))</f>
        <v/>
      </c>
      <c r="R61" s="139">
        <f>IF($P61="",0,IF(ISBLANK($Q61)=TRUE(),360,DAYS360($P61,$Q61)+1)+IF(DAY($Q61)=31,VLOOKUP(MONTH($Q61),formula!$B$1:$D$12,3))+IF(AND(MONTH($Q61)=2,DAY($Q61)=28),2,0))</f>
        <v>0</v>
      </c>
      <c r="S61" s="180">
        <f t="shared" si="15"/>
        <v>0</v>
      </c>
      <c r="T61" s="41">
        <f>S61+O61</f>
        <v>0</v>
      </c>
      <c r="U61" s="172" t="str">
        <f t="shared" si="16"/>
        <v/>
      </c>
      <c r="V61" s="172" t="str">
        <f t="shared" si="17"/>
        <v/>
      </c>
      <c r="W61" s="168"/>
      <c r="X61" s="173"/>
      <c r="ALO61" s="32"/>
      <c r="ALP61" s="32"/>
      <c r="ALQ61" s="32"/>
      <c r="ALR61" s="32"/>
      <c r="ALS61" s="32"/>
      <c r="ALT61" s="32"/>
      <c r="ALU61" s="32"/>
      <c r="ALV61" s="32"/>
    </row>
    <row r="62" spans="1:1010" ht="21.75" customHeight="1" x14ac:dyDescent="0.2">
      <c r="A62" s="134"/>
      <c r="B62" s="134"/>
      <c r="C62" s="134"/>
      <c r="D62" s="128"/>
      <c r="E62" s="130"/>
      <c r="F62" s="134"/>
      <c r="G62" s="129"/>
      <c r="H62" s="129"/>
      <c r="I62" s="175"/>
      <c r="J62" s="175"/>
      <c r="K62" s="135"/>
      <c r="L62" s="144" t="str">
        <f>IF(ISBLANK(I62)=TRUE(),"",IF(I62&gt;$M$29,"",IF(I62&gt;$L$29,I62,$L$29)))</f>
        <v/>
      </c>
      <c r="M62" s="144" t="str">
        <f t="shared" si="19"/>
        <v/>
      </c>
      <c r="N62" s="139">
        <f>IF($L62="",0,IF(ISBLANK($M62)=TRUE(),360,DAYS360($L62,$M62)+1)+IF(DAY($M62)=31,VLOOKUP(MONTH($M62),formula!$B$1:$D$12,3))+IF(AND(MONTH($M62)=2,DAY($M62)=28),2,0))</f>
        <v>0</v>
      </c>
      <c r="O62" s="180">
        <f t="shared" si="14"/>
        <v>0</v>
      </c>
      <c r="P62" s="144" t="str">
        <f t="shared" ref="P62:P69" si="21">IF(ISBLANK(I62)=TRUE(),"",IF(ISBLANK(J62)=TRUE(),$P$29,IF(J62&gt;$M$29,$P$29,"")))</f>
        <v/>
      </c>
      <c r="Q62" s="144" t="str">
        <f t="shared" si="20"/>
        <v/>
      </c>
      <c r="R62" s="139">
        <f>IF($P62="",0,IF(ISBLANK($Q62)=TRUE(),360,DAYS360($P62,$Q62)+1)+IF(DAY($Q62)=31,VLOOKUP(MONTH($Q62),formula!$B$1:$D$12,3))+IF(AND(MONTH($Q62)=2,DAY($Q62)=28),2,0))</f>
        <v>0</v>
      </c>
      <c r="S62" s="180">
        <f t="shared" si="15"/>
        <v>0</v>
      </c>
      <c r="T62" s="41">
        <f>S62+O62</f>
        <v>0</v>
      </c>
      <c r="U62" s="172" t="str">
        <f t="shared" si="16"/>
        <v/>
      </c>
      <c r="V62" s="172" t="str">
        <f t="shared" si="17"/>
        <v/>
      </c>
      <c r="W62" s="168"/>
      <c r="X62" s="173"/>
      <c r="ALO62" s="32"/>
      <c r="ALP62" s="32"/>
      <c r="ALQ62" s="32"/>
      <c r="ALR62" s="32"/>
      <c r="ALS62" s="32"/>
      <c r="ALT62" s="32"/>
      <c r="ALU62" s="32"/>
      <c r="ALV62" s="32"/>
    </row>
    <row r="63" spans="1:1010" ht="21.75" customHeight="1" x14ac:dyDescent="0.2">
      <c r="A63" s="134"/>
      <c r="B63" s="134"/>
      <c r="C63" s="134"/>
      <c r="D63" s="128"/>
      <c r="E63" s="130"/>
      <c r="F63" s="134"/>
      <c r="G63" s="129"/>
      <c r="H63" s="129"/>
      <c r="I63" s="175"/>
      <c r="J63" s="175"/>
      <c r="K63" s="135"/>
      <c r="L63" s="144" t="str">
        <f t="shared" si="18"/>
        <v/>
      </c>
      <c r="M63" s="144" t="str">
        <f t="shared" si="19"/>
        <v/>
      </c>
      <c r="N63" s="139">
        <f>IF($L63="",0,IF(ISBLANK($M63)=TRUE(),360,DAYS360($L63,$M63)+1)+IF(DAY($M63)=31,VLOOKUP(MONTH($M63),formula!$B$1:$D$12,3))+IF(AND(MONTH($M63)=2,DAY($M63)=28),2,0))</f>
        <v>0</v>
      </c>
      <c r="O63" s="180">
        <f t="shared" si="14"/>
        <v>0</v>
      </c>
      <c r="P63" s="144" t="str">
        <f t="shared" si="21"/>
        <v/>
      </c>
      <c r="Q63" s="144" t="str">
        <f t="shared" si="20"/>
        <v/>
      </c>
      <c r="R63" s="139">
        <f>IF($P63="",0,IF(ISBLANK($Q63)=TRUE(),360,DAYS360($P63,$Q63)+1)+IF(DAY($Q63)=31,VLOOKUP(MONTH($Q63),formula!$B$1:$D$12,3))+IF(AND(MONTH($Q63)=2,DAY($Q63)=28),2,0))</f>
        <v>0</v>
      </c>
      <c r="S63" s="180">
        <f t="shared" si="15"/>
        <v>0</v>
      </c>
      <c r="T63" s="41">
        <f t="shared" ref="T63:T84" si="22">S63+O63</f>
        <v>0</v>
      </c>
      <c r="U63" s="172" t="str">
        <f t="shared" si="16"/>
        <v/>
      </c>
      <c r="V63" s="172" t="str">
        <f t="shared" si="17"/>
        <v/>
      </c>
      <c r="W63" s="168"/>
      <c r="X63" s="173"/>
      <c r="ALO63" s="32"/>
      <c r="ALP63" s="32"/>
      <c r="ALQ63" s="32"/>
      <c r="ALR63" s="32"/>
      <c r="ALS63" s="32"/>
      <c r="ALT63" s="32"/>
      <c r="ALU63" s="32"/>
      <c r="ALV63" s="32"/>
    </row>
    <row r="64" spans="1:1010" ht="21.75" customHeight="1" x14ac:dyDescent="0.2">
      <c r="A64" s="134"/>
      <c r="B64" s="134"/>
      <c r="C64" s="134"/>
      <c r="D64" s="128"/>
      <c r="E64" s="130"/>
      <c r="F64" s="134"/>
      <c r="G64" s="129"/>
      <c r="H64" s="129"/>
      <c r="I64" s="175"/>
      <c r="J64" s="175"/>
      <c r="K64" s="135"/>
      <c r="L64" s="144" t="str">
        <f t="shared" si="18"/>
        <v/>
      </c>
      <c r="M64" s="144" t="str">
        <f t="shared" si="19"/>
        <v/>
      </c>
      <c r="N64" s="139">
        <f>IF($L64="",0,IF(ISBLANK($M64)=TRUE(),360,DAYS360($L64,$M64)+1)+IF(DAY($M64)=31,VLOOKUP(MONTH($M64),formula!$B$1:$D$12,3))+IF(AND(MONTH($M64)=2,DAY($M64)=28),2,0))</f>
        <v>0</v>
      </c>
      <c r="O64" s="180">
        <f t="shared" si="14"/>
        <v>0</v>
      </c>
      <c r="P64" s="144" t="str">
        <f t="shared" si="21"/>
        <v/>
      </c>
      <c r="Q64" s="144" t="str">
        <f t="shared" si="20"/>
        <v/>
      </c>
      <c r="R64" s="139">
        <f>IF($P64="",0,IF(ISBLANK($Q64)=TRUE(),360,DAYS360($P64,$Q64)+1)+IF(DAY($Q64)=31,VLOOKUP(MONTH($Q64),formula!$B$1:$D$12,3))+IF(AND(MONTH($Q64)=2,DAY($Q64)=28),2,0))</f>
        <v>0</v>
      </c>
      <c r="S64" s="180">
        <f t="shared" si="15"/>
        <v>0</v>
      </c>
      <c r="T64" s="41">
        <f t="shared" si="22"/>
        <v>0</v>
      </c>
      <c r="U64" s="172" t="str">
        <f t="shared" si="16"/>
        <v/>
      </c>
      <c r="V64" s="172" t="str">
        <f t="shared" si="17"/>
        <v/>
      </c>
      <c r="W64" s="168"/>
      <c r="X64" s="173"/>
      <c r="ALO64" s="32"/>
      <c r="ALP64" s="32"/>
      <c r="ALQ64" s="32"/>
      <c r="ALR64" s="32"/>
      <c r="ALS64" s="32"/>
      <c r="ALT64" s="32"/>
      <c r="ALU64" s="32"/>
      <c r="ALV64" s="32"/>
    </row>
    <row r="65" spans="1:1010" ht="21.75" customHeight="1" x14ac:dyDescent="0.2">
      <c r="A65" s="134"/>
      <c r="B65" s="134"/>
      <c r="C65" s="134"/>
      <c r="D65" s="128"/>
      <c r="E65" s="130"/>
      <c r="F65" s="134"/>
      <c r="G65" s="129"/>
      <c r="H65" s="129"/>
      <c r="I65" s="175"/>
      <c r="J65" s="175"/>
      <c r="K65" s="135"/>
      <c r="L65" s="144" t="str">
        <f t="shared" si="18"/>
        <v/>
      </c>
      <c r="M65" s="144" t="str">
        <f t="shared" si="19"/>
        <v/>
      </c>
      <c r="N65" s="139">
        <f>IF($L65="",0,IF(ISBLANK($M65)=TRUE(),360,DAYS360($L65,$M65)+1)+IF(DAY($M65)=31,VLOOKUP(MONTH($M65),formula!$B$1:$D$12,3))+IF(AND(MONTH($M65)=2,DAY($M65)=28),2,0))</f>
        <v>0</v>
      </c>
      <c r="O65" s="180">
        <f t="shared" si="14"/>
        <v>0</v>
      </c>
      <c r="P65" s="144" t="str">
        <f t="shared" si="21"/>
        <v/>
      </c>
      <c r="Q65" s="144" t="str">
        <f t="shared" si="20"/>
        <v/>
      </c>
      <c r="R65" s="139">
        <f>IF($P65="",0,IF(ISBLANK($Q65)=TRUE(),360,DAYS360($P65,$Q65)+1)+IF(DAY($Q65)=31,VLOOKUP(MONTH($Q65),formula!$B$1:$D$12,3))+IF(AND(MONTH($Q65)=2,DAY($Q65)=28),2,0))</f>
        <v>0</v>
      </c>
      <c r="S65" s="180">
        <f t="shared" si="15"/>
        <v>0</v>
      </c>
      <c r="T65" s="41">
        <f t="shared" si="22"/>
        <v>0</v>
      </c>
      <c r="U65" s="172" t="str">
        <f t="shared" si="16"/>
        <v/>
      </c>
      <c r="V65" s="172" t="str">
        <f t="shared" si="17"/>
        <v/>
      </c>
      <c r="W65" s="168"/>
      <c r="X65" s="173"/>
      <c r="ALO65" s="32"/>
      <c r="ALP65" s="32"/>
      <c r="ALQ65" s="32"/>
      <c r="ALR65" s="32"/>
      <c r="ALS65" s="32"/>
      <c r="ALT65" s="32"/>
      <c r="ALU65" s="32"/>
      <c r="ALV65" s="32"/>
    </row>
    <row r="66" spans="1:1010" ht="21.75" customHeight="1" x14ac:dyDescent="0.2">
      <c r="A66" s="134"/>
      <c r="B66" s="134"/>
      <c r="C66" s="134"/>
      <c r="D66" s="128"/>
      <c r="E66" s="130"/>
      <c r="F66" s="134"/>
      <c r="G66" s="129"/>
      <c r="H66" s="129"/>
      <c r="I66" s="175"/>
      <c r="J66" s="175"/>
      <c r="K66" s="135"/>
      <c r="L66" s="144" t="str">
        <f t="shared" si="18"/>
        <v/>
      </c>
      <c r="M66" s="144" t="str">
        <f t="shared" si="19"/>
        <v/>
      </c>
      <c r="N66" s="139">
        <f>IF($L66="",0,IF(ISBLANK($M66)=TRUE(),360,DAYS360($L66,$M66)+1)+IF(DAY($M66)=31,VLOOKUP(MONTH($M66),formula!$B$1:$D$12,3))+IF(AND(MONTH($M66)=2,DAY($M66)=28),2,0))</f>
        <v>0</v>
      </c>
      <c r="O66" s="180">
        <f t="shared" si="14"/>
        <v>0</v>
      </c>
      <c r="P66" s="144" t="str">
        <f t="shared" si="21"/>
        <v/>
      </c>
      <c r="Q66" s="144" t="str">
        <f t="shared" si="20"/>
        <v/>
      </c>
      <c r="R66" s="139">
        <f>IF($P66="",0,IF(ISBLANK($Q66)=TRUE(),360,DAYS360($P66,$Q66)+1)+IF(DAY($Q66)=31,VLOOKUP(MONTH($Q66),formula!$B$1:$D$12,3))+IF(AND(MONTH($Q66)=2,DAY($Q66)=28),2,0))</f>
        <v>0</v>
      </c>
      <c r="S66" s="180">
        <f t="shared" si="15"/>
        <v>0</v>
      </c>
      <c r="T66" s="41">
        <f t="shared" si="22"/>
        <v>0</v>
      </c>
      <c r="U66" s="172" t="str">
        <f t="shared" si="16"/>
        <v/>
      </c>
      <c r="V66" s="172" t="str">
        <f t="shared" si="17"/>
        <v/>
      </c>
      <c r="W66" s="168"/>
      <c r="X66" s="173"/>
      <c r="ALO66" s="32"/>
      <c r="ALP66" s="32"/>
      <c r="ALQ66" s="32"/>
      <c r="ALR66" s="32"/>
      <c r="ALS66" s="32"/>
      <c r="ALT66" s="32"/>
      <c r="ALU66" s="32"/>
      <c r="ALV66" s="32"/>
    </row>
    <row r="67" spans="1:1010" ht="21.75" customHeight="1" x14ac:dyDescent="0.2">
      <c r="A67" s="134"/>
      <c r="B67" s="134"/>
      <c r="C67" s="134"/>
      <c r="D67" s="128"/>
      <c r="E67" s="130"/>
      <c r="F67" s="134"/>
      <c r="G67" s="129"/>
      <c r="H67" s="129"/>
      <c r="I67" s="175"/>
      <c r="J67" s="175"/>
      <c r="K67" s="135"/>
      <c r="L67" s="144" t="str">
        <f t="shared" si="18"/>
        <v/>
      </c>
      <c r="M67" s="144" t="str">
        <f t="shared" ref="M67" si="23">IF(L67="","",IF(ISBLANK(J67)=TRUE(),$M$29,IF(J67&lt;$M$29,J67,$M$29)))</f>
        <v/>
      </c>
      <c r="N67" s="139">
        <f>IF($L67="",0,IF(ISBLANK($M67)=TRUE(),360,DAYS360($L67,$M67)+1)+IF(DAY($M67)=31,VLOOKUP(MONTH($M67),formula!$B$1:$D$12,3))+IF(AND(MONTH($M67)=2,DAY($M67)=28),2,0))</f>
        <v>0</v>
      </c>
      <c r="O67" s="180">
        <f t="shared" si="14"/>
        <v>0</v>
      </c>
      <c r="P67" s="144" t="str">
        <f t="shared" si="21"/>
        <v/>
      </c>
      <c r="Q67" s="144" t="str">
        <f t="shared" si="20"/>
        <v/>
      </c>
      <c r="R67" s="139">
        <f>IF($P67="",0,IF(ISBLANK($Q67)=TRUE(),360,DAYS360($P67,$Q67)+1)+IF(DAY($Q67)=31,VLOOKUP(MONTH($Q67),formula!$B$1:$D$12,3))+IF(AND(MONTH($Q67)=2,DAY($Q67)=28),2,0))</f>
        <v>0</v>
      </c>
      <c r="S67" s="180">
        <f t="shared" si="15"/>
        <v>0</v>
      </c>
      <c r="T67" s="41">
        <f t="shared" ref="T67:T71" si="24">S67+O67</f>
        <v>0</v>
      </c>
      <c r="U67" s="172" t="str">
        <f t="shared" si="16"/>
        <v/>
      </c>
      <c r="V67" s="172" t="str">
        <f t="shared" si="17"/>
        <v/>
      </c>
      <c r="W67" s="168"/>
      <c r="X67" s="173"/>
      <c r="ALO67" s="32"/>
      <c r="ALP67" s="32"/>
      <c r="ALQ67" s="32"/>
      <c r="ALR67" s="32"/>
      <c r="ALS67" s="32"/>
      <c r="ALT67" s="32"/>
      <c r="ALU67" s="32"/>
      <c r="ALV67" s="32"/>
    </row>
    <row r="68" spans="1:1010" ht="21.75" customHeight="1" x14ac:dyDescent="0.2">
      <c r="A68" s="134"/>
      <c r="B68" s="134"/>
      <c r="C68" s="134"/>
      <c r="D68" s="128"/>
      <c r="E68" s="130"/>
      <c r="F68" s="134"/>
      <c r="G68" s="129"/>
      <c r="H68" s="129"/>
      <c r="I68" s="175"/>
      <c r="J68" s="175"/>
      <c r="K68" s="135"/>
      <c r="L68" s="144" t="str">
        <f t="shared" si="18"/>
        <v/>
      </c>
      <c r="M68" s="144" t="str">
        <f>IF(L68="","",IF(ISBLANK(J68)=TRUE(),$M$29,IF(J68&lt;$M$29,J68,$M$29)))</f>
        <v/>
      </c>
      <c r="N68" s="139">
        <f>IF($L68="",0,IF(ISBLANK($M68)=TRUE(),360,DAYS360($L68,$M68)+1)+IF(DAY($M68)=31,VLOOKUP(MONTH($M68),formula!$B$1:$D$12,3))+IF(AND(MONTH($M68)=2,DAY($M68)=28),2,0))</f>
        <v>0</v>
      </c>
      <c r="O68" s="180">
        <f t="shared" si="14"/>
        <v>0</v>
      </c>
      <c r="P68" s="144" t="str">
        <f t="shared" si="21"/>
        <v/>
      </c>
      <c r="Q68" s="144" t="str">
        <f t="shared" si="20"/>
        <v/>
      </c>
      <c r="R68" s="139">
        <f>IF($P68="",0,IF(ISBLANK($Q68)=TRUE(),360,DAYS360($P68,$Q68)+1)+IF(DAY($Q68)=31,VLOOKUP(MONTH($Q68),formula!$B$1:$D$12,3))+IF(AND(MONTH($Q68)=2,DAY($Q68)=28),2,0))</f>
        <v>0</v>
      </c>
      <c r="S68" s="180">
        <f t="shared" si="15"/>
        <v>0</v>
      </c>
      <c r="T68" s="41">
        <f t="shared" si="24"/>
        <v>0</v>
      </c>
      <c r="U68" s="172" t="str">
        <f t="shared" si="16"/>
        <v/>
      </c>
      <c r="V68" s="172" t="str">
        <f t="shared" si="17"/>
        <v/>
      </c>
      <c r="W68" s="168"/>
      <c r="X68" s="173"/>
      <c r="ALO68" s="32"/>
      <c r="ALP68" s="32"/>
      <c r="ALQ68" s="32"/>
      <c r="ALR68" s="32"/>
      <c r="ALS68" s="32"/>
      <c r="ALT68" s="32"/>
      <c r="ALU68" s="32"/>
      <c r="ALV68" s="32"/>
    </row>
    <row r="69" spans="1:1010" ht="21.75" customHeight="1" x14ac:dyDescent="0.2">
      <c r="A69" s="134"/>
      <c r="B69" s="134"/>
      <c r="C69" s="134"/>
      <c r="D69" s="128"/>
      <c r="E69" s="130"/>
      <c r="F69" s="134"/>
      <c r="G69" s="129"/>
      <c r="H69" s="129"/>
      <c r="I69" s="175"/>
      <c r="J69" s="175"/>
      <c r="K69" s="135"/>
      <c r="L69" s="144" t="str">
        <f t="shared" si="18"/>
        <v/>
      </c>
      <c r="M69" s="144" t="str">
        <f t="shared" ref="M69:M78" si="25">IF(L69="","",IF(ISBLANK(J69)=TRUE(),$M$29,IF(J69&lt;$M$29,J69,$M$29)))</f>
        <v/>
      </c>
      <c r="N69" s="139">
        <f>IF($L69="",0,IF(ISBLANK($M69)=TRUE(),360,DAYS360($L69,$M69)+1)+IF(DAY($M69)=31,VLOOKUP(MONTH($M69),formula!$B$1:$D$12,3))+IF(AND(MONTH($M69)=2,DAY($M69)=28),2,0))</f>
        <v>0</v>
      </c>
      <c r="O69" s="180">
        <f t="shared" si="14"/>
        <v>0</v>
      </c>
      <c r="P69" s="144" t="str">
        <f t="shared" si="21"/>
        <v/>
      </c>
      <c r="Q69" s="144" t="str">
        <f t="shared" si="20"/>
        <v/>
      </c>
      <c r="R69" s="139">
        <f>IF($P69="",0,IF(ISBLANK($Q69)=TRUE(),360,DAYS360($P69,$Q69)+1)+IF(DAY($Q69)=31,VLOOKUP(MONTH($Q69),formula!$B$1:$D$12,3))+IF(AND(MONTH($Q69)=2,DAY($Q69)=28),2,0))</f>
        <v>0</v>
      </c>
      <c r="S69" s="180">
        <f t="shared" si="15"/>
        <v>0</v>
      </c>
      <c r="T69" s="41">
        <f t="shared" si="24"/>
        <v>0</v>
      </c>
      <c r="U69" s="172" t="str">
        <f t="shared" si="16"/>
        <v/>
      </c>
      <c r="V69" s="172" t="str">
        <f t="shared" si="17"/>
        <v/>
      </c>
      <c r="W69" s="168"/>
      <c r="X69" s="173"/>
      <c r="ALO69" s="32"/>
      <c r="ALP69" s="32"/>
      <c r="ALQ69" s="32"/>
      <c r="ALR69" s="32"/>
      <c r="ALS69" s="32"/>
      <c r="ALT69" s="32"/>
      <c r="ALU69" s="32"/>
      <c r="ALV69" s="32"/>
    </row>
    <row r="70" spans="1:1010" ht="21.75" customHeight="1" x14ac:dyDescent="0.2">
      <c r="A70" s="134"/>
      <c r="B70" s="134"/>
      <c r="C70" s="134"/>
      <c r="D70" s="128"/>
      <c r="E70" s="130"/>
      <c r="F70" s="134"/>
      <c r="G70" s="129"/>
      <c r="H70" s="129"/>
      <c r="I70" s="175"/>
      <c r="J70" s="175"/>
      <c r="K70" s="135"/>
      <c r="L70" s="144" t="str">
        <f t="shared" si="18"/>
        <v/>
      </c>
      <c r="M70" s="144" t="str">
        <f t="shared" si="25"/>
        <v/>
      </c>
      <c r="N70" s="139">
        <f>IF($L70="",0,IF(ISBLANK($M70)=TRUE(),360,DAYS360($L70,$M70)+1)+IF(DAY($M70)=31,VLOOKUP(MONTH($M70),formula!$B$1:$D$12,3))+IF(AND(MONTH($M70)=2,DAY($M70)=28),2,0))</f>
        <v>0</v>
      </c>
      <c r="O70" s="180">
        <f t="shared" si="14"/>
        <v>0</v>
      </c>
      <c r="P70" s="144" t="str">
        <f t="shared" ref="P70:P77" si="26">IF(ISBLANK(I70)=TRUE(),"",IF(ISBLANK(J70)=TRUE(),$P$29,IF(J70&gt;$M$29,$P$29," ")))</f>
        <v/>
      </c>
      <c r="Q70" s="144" t="str">
        <f t="shared" si="20"/>
        <v/>
      </c>
      <c r="R70" s="139">
        <f>IF($P70="",0,IF(ISBLANK($Q70)=TRUE(),360,DAYS360($P70,$Q70)+1)+IF(DAY($Q70)=31,VLOOKUP(MONTH($Q70),formula!$B$1:$D$12,3))+IF(AND(MONTH($Q70)=2,DAY($Q70)=28),2,0))</f>
        <v>0</v>
      </c>
      <c r="S70" s="180">
        <f t="shared" si="15"/>
        <v>0</v>
      </c>
      <c r="T70" s="41">
        <f t="shared" si="24"/>
        <v>0</v>
      </c>
      <c r="U70" s="172" t="str">
        <f t="shared" si="16"/>
        <v/>
      </c>
      <c r="V70" s="172" t="str">
        <f t="shared" si="17"/>
        <v/>
      </c>
      <c r="W70" s="168"/>
      <c r="X70" s="173"/>
      <c r="ALO70" s="32"/>
      <c r="ALP70" s="32"/>
      <c r="ALQ70" s="32"/>
      <c r="ALR70" s="32"/>
      <c r="ALS70" s="32"/>
      <c r="ALT70" s="32"/>
      <c r="ALU70" s="32"/>
      <c r="ALV70" s="32"/>
    </row>
    <row r="71" spans="1:1010" ht="21.75" customHeight="1" x14ac:dyDescent="0.2">
      <c r="A71" s="134"/>
      <c r="B71" s="134"/>
      <c r="C71" s="134"/>
      <c r="D71" s="128"/>
      <c r="E71" s="130"/>
      <c r="F71" s="134"/>
      <c r="G71" s="129"/>
      <c r="H71" s="129"/>
      <c r="I71" s="175"/>
      <c r="J71" s="175"/>
      <c r="K71" s="135"/>
      <c r="L71" s="144" t="str">
        <f t="shared" si="18"/>
        <v/>
      </c>
      <c r="M71" s="144" t="str">
        <f t="shared" si="25"/>
        <v/>
      </c>
      <c r="N71" s="139">
        <f>IF($L71="",0,IF(ISBLANK($M71)=TRUE(),360,DAYS360($L71,$M71)+1)+IF(DAY($M71)=31,VLOOKUP(MONTH($M71),formula!$B$1:$D$12,3))+IF(AND(MONTH($M71)=2,DAY($M71)=28),2,0))</f>
        <v>0</v>
      </c>
      <c r="O71" s="180">
        <f t="shared" si="14"/>
        <v>0</v>
      </c>
      <c r="P71" s="144" t="str">
        <f t="shared" si="26"/>
        <v/>
      </c>
      <c r="Q71" s="144" t="str">
        <f>IF(AND(ISBLANK(I71),ISBLANK(J71)),"",(IF(ISBLANK(J71)=TRUE(),$Q$29,IF(J71&lt;$P$29," ",IF(J71&gt;$Q$29,Q$29,J71)))))</f>
        <v/>
      </c>
      <c r="R71" s="139">
        <f>IF($P71="",0,IF(ISBLANK($Q71)=TRUE(),360,DAYS360($P71,$Q71)+1)+IF(DAY($Q71)=31,VLOOKUP(MONTH($Q71),formula!$B$1:$D$12,3))+IF(AND(MONTH($Q71)=2,DAY($Q71)=28),2,0))</f>
        <v>0</v>
      </c>
      <c r="S71" s="180">
        <f t="shared" si="15"/>
        <v>0</v>
      </c>
      <c r="T71" s="41">
        <f t="shared" si="24"/>
        <v>0</v>
      </c>
      <c r="U71" s="172" t="str">
        <f t="shared" si="16"/>
        <v/>
      </c>
      <c r="V71" s="172" t="str">
        <f t="shared" si="17"/>
        <v/>
      </c>
      <c r="W71" s="168"/>
      <c r="X71" s="173"/>
      <c r="ALO71" s="32"/>
      <c r="ALP71" s="32"/>
      <c r="ALQ71" s="32"/>
      <c r="ALR71" s="32"/>
      <c r="ALS71" s="32"/>
      <c r="ALT71" s="32"/>
      <c r="ALU71" s="32"/>
      <c r="ALV71" s="32"/>
    </row>
    <row r="72" spans="1:1010" ht="21.75" customHeight="1" x14ac:dyDescent="0.2">
      <c r="A72" s="134"/>
      <c r="B72" s="134"/>
      <c r="C72" s="134"/>
      <c r="D72" s="128"/>
      <c r="E72" s="130"/>
      <c r="F72" s="134"/>
      <c r="G72" s="129"/>
      <c r="H72" s="129"/>
      <c r="I72" s="175"/>
      <c r="J72" s="175"/>
      <c r="K72" s="135"/>
      <c r="L72" s="144" t="str">
        <f t="shared" si="18"/>
        <v/>
      </c>
      <c r="M72" s="144" t="str">
        <f t="shared" si="25"/>
        <v/>
      </c>
      <c r="N72" s="139">
        <f>IF($L72="",0,IF(ISBLANK($M72)=TRUE(),360,DAYS360($L72,$M72)+1)+IF(DAY($M72)=31,VLOOKUP(MONTH($M72),formula!$B$1:$D$12,3))+IF(AND(MONTH($M72)=2,DAY($M72)=28),2,0))</f>
        <v>0</v>
      </c>
      <c r="O72" s="180">
        <f t="shared" si="14"/>
        <v>0</v>
      </c>
      <c r="P72" s="144" t="str">
        <f t="shared" si="26"/>
        <v/>
      </c>
      <c r="Q72" s="144" t="str">
        <f t="shared" ref="Q72:Q90" si="27">IF(AND(ISBLANK(I72),ISBLANK(J72)),"",(IF(ISBLANK(J72)=TRUE(),$Q$29,IF(J72&lt;$P$29," ",IF(J72&gt;$Q$29,Q$29,J72)))))</f>
        <v/>
      </c>
      <c r="R72" s="139">
        <f>IF($P72="",0,IF(ISBLANK($Q72)=TRUE(),360,DAYS360($P72,$Q72)+1)+IF(DAY($Q72)=31,VLOOKUP(MONTH($Q72),formula!$B$1:$D$12,3))+IF(AND(MONTH($Q72)=2,DAY($Q72)=28),2,0))</f>
        <v>0</v>
      </c>
      <c r="S72" s="180">
        <f t="shared" si="15"/>
        <v>0</v>
      </c>
      <c r="T72" s="41">
        <f>S72+O72</f>
        <v>0</v>
      </c>
      <c r="U72" s="172" t="str">
        <f t="shared" si="16"/>
        <v/>
      </c>
      <c r="V72" s="172" t="str">
        <f t="shared" si="17"/>
        <v/>
      </c>
      <c r="W72" s="168"/>
      <c r="X72" s="173"/>
      <c r="ALO72" s="32"/>
      <c r="ALP72" s="32"/>
      <c r="ALQ72" s="32"/>
      <c r="ALR72" s="32"/>
      <c r="ALS72" s="32"/>
      <c r="ALT72" s="32"/>
      <c r="ALU72" s="32"/>
      <c r="ALV72" s="32"/>
    </row>
    <row r="73" spans="1:1010" ht="21.75" customHeight="1" x14ac:dyDescent="0.2">
      <c r="A73" s="134"/>
      <c r="B73" s="134"/>
      <c r="C73" s="134"/>
      <c r="D73" s="128"/>
      <c r="E73" s="130"/>
      <c r="F73" s="134"/>
      <c r="G73" s="129"/>
      <c r="H73" s="129"/>
      <c r="I73" s="175"/>
      <c r="J73" s="175"/>
      <c r="K73" s="135"/>
      <c r="L73" s="144" t="str">
        <f t="shared" si="18"/>
        <v/>
      </c>
      <c r="M73" s="144" t="str">
        <f t="shared" si="25"/>
        <v/>
      </c>
      <c r="N73" s="139">
        <f>IF($L73="",0,IF(ISBLANK($M73)=TRUE(),360,DAYS360($L73,$M73)+1)+IF(DAY($M73)=31,VLOOKUP(MONTH($M73),formula!$B$1:$D$12,3))+IF(AND(MONTH($M73)=2,DAY($M73)=28),2,0))</f>
        <v>0</v>
      </c>
      <c r="O73" s="180">
        <f t="shared" si="14"/>
        <v>0</v>
      </c>
      <c r="P73" s="144" t="str">
        <f t="shared" si="26"/>
        <v/>
      </c>
      <c r="Q73" s="144" t="str">
        <f t="shared" si="27"/>
        <v/>
      </c>
      <c r="R73" s="139">
        <f>IF($P73="",0,IF(ISBLANK($Q73)=TRUE(),360,DAYS360($P73,$Q73)+1)+IF(DAY($Q73)=31,VLOOKUP(MONTH($Q73),formula!$B$1:$D$12,3))+IF(AND(MONTH($Q73)=2,DAY($Q73)=28),2,0))</f>
        <v>0</v>
      </c>
      <c r="S73" s="180">
        <f t="shared" si="15"/>
        <v>0</v>
      </c>
      <c r="T73" s="41">
        <f>S73+O73</f>
        <v>0</v>
      </c>
      <c r="U73" s="172" t="str">
        <f t="shared" si="16"/>
        <v/>
      </c>
      <c r="V73" s="172" t="str">
        <f t="shared" si="17"/>
        <v/>
      </c>
      <c r="W73" s="168"/>
      <c r="X73" s="173"/>
      <c r="ALO73" s="32"/>
      <c r="ALP73" s="32"/>
      <c r="ALQ73" s="32"/>
      <c r="ALR73" s="32"/>
      <c r="ALS73" s="32"/>
      <c r="ALT73" s="32"/>
      <c r="ALU73" s="32"/>
      <c r="ALV73" s="32"/>
    </row>
    <row r="74" spans="1:1010" ht="21.75" customHeight="1" x14ac:dyDescent="0.2">
      <c r="A74" s="134"/>
      <c r="B74" s="134"/>
      <c r="C74" s="134"/>
      <c r="D74" s="128"/>
      <c r="E74" s="130"/>
      <c r="F74" s="134"/>
      <c r="G74" s="129"/>
      <c r="H74" s="129"/>
      <c r="I74" s="175"/>
      <c r="J74" s="175"/>
      <c r="K74" s="135"/>
      <c r="L74" s="144" t="str">
        <f t="shared" si="18"/>
        <v/>
      </c>
      <c r="M74" s="144" t="str">
        <f t="shared" si="25"/>
        <v/>
      </c>
      <c r="N74" s="139">
        <f>IF($L74="",0,IF(ISBLANK($M74)=TRUE(),360,DAYS360($L74,$M74)+1)+IF(DAY($M74)=31,VLOOKUP(MONTH($M74),formula!$B$1:$D$12,3))+IF(AND(MONTH($M74)=2,DAY($M74)=28),2,0))</f>
        <v>0</v>
      </c>
      <c r="O74" s="180">
        <f t="shared" si="14"/>
        <v>0</v>
      </c>
      <c r="P74" s="144" t="str">
        <f t="shared" si="26"/>
        <v/>
      </c>
      <c r="Q74" s="144" t="str">
        <f t="shared" si="27"/>
        <v/>
      </c>
      <c r="R74" s="139">
        <f>IF($P74="",0,IF(ISBLANK($Q74)=TRUE(),360,DAYS360($P74,$Q74)+1)+IF(DAY($Q74)=31,VLOOKUP(MONTH($Q74),formula!$B$1:$D$12,3))+IF(AND(MONTH($Q74)=2,DAY($Q74)=28),2,0))</f>
        <v>0</v>
      </c>
      <c r="S74" s="180">
        <f t="shared" si="15"/>
        <v>0</v>
      </c>
      <c r="T74" s="41">
        <f t="shared" ref="T74:T82" si="28">S74+O74</f>
        <v>0</v>
      </c>
      <c r="U74" s="172" t="str">
        <f t="shared" si="16"/>
        <v/>
      </c>
      <c r="V74" s="172" t="str">
        <f t="shared" si="17"/>
        <v/>
      </c>
      <c r="W74" s="168"/>
      <c r="X74" s="173"/>
      <c r="ALO74" s="32"/>
      <c r="ALP74" s="32"/>
      <c r="ALQ74" s="32"/>
      <c r="ALR74" s="32"/>
      <c r="ALS74" s="32"/>
      <c r="ALT74" s="32"/>
      <c r="ALU74" s="32"/>
      <c r="ALV74" s="32"/>
    </row>
    <row r="75" spans="1:1010" ht="21.75" customHeight="1" x14ac:dyDescent="0.2">
      <c r="A75" s="134"/>
      <c r="B75" s="134"/>
      <c r="C75" s="134"/>
      <c r="D75" s="128"/>
      <c r="E75" s="130"/>
      <c r="F75" s="134"/>
      <c r="G75" s="129"/>
      <c r="H75" s="129"/>
      <c r="I75" s="175"/>
      <c r="J75" s="175"/>
      <c r="K75" s="135"/>
      <c r="L75" s="144" t="str">
        <f t="shared" si="18"/>
        <v/>
      </c>
      <c r="M75" s="144" t="str">
        <f t="shared" si="25"/>
        <v/>
      </c>
      <c r="N75" s="139">
        <f>IF($L75="",0,IF(ISBLANK($M75)=TRUE(),360,DAYS360($L75,$M75)+1)+IF(DAY($M75)=31,VLOOKUP(MONTH($M75),formula!$B$1:$D$12,3))+IF(AND(MONTH($M75)=2,DAY($M75)=28),2,0))</f>
        <v>0</v>
      </c>
      <c r="O75" s="180">
        <f t="shared" si="14"/>
        <v>0</v>
      </c>
      <c r="P75" s="144" t="str">
        <f t="shared" si="26"/>
        <v/>
      </c>
      <c r="Q75" s="144" t="str">
        <f t="shared" si="27"/>
        <v/>
      </c>
      <c r="R75" s="139">
        <f>IF($P75="",0,IF(ISBLANK($Q75)=TRUE(),360,DAYS360($P75,$Q75)+1)+IF(DAY($Q75)=31,VLOOKUP(MONTH($Q75),formula!$B$1:$D$12,3))+IF(AND(MONTH($Q75)=2,DAY($Q75)=28),2,0))</f>
        <v>0</v>
      </c>
      <c r="S75" s="180">
        <f t="shared" si="15"/>
        <v>0</v>
      </c>
      <c r="T75" s="41">
        <f t="shared" si="28"/>
        <v>0</v>
      </c>
      <c r="U75" s="172" t="str">
        <f t="shared" si="16"/>
        <v/>
      </c>
      <c r="V75" s="172" t="str">
        <f t="shared" si="17"/>
        <v/>
      </c>
      <c r="W75" s="168"/>
      <c r="X75" s="173"/>
      <c r="ALO75" s="32"/>
      <c r="ALP75" s="32"/>
      <c r="ALQ75" s="32"/>
      <c r="ALR75" s="32"/>
      <c r="ALS75" s="32"/>
      <c r="ALT75" s="32"/>
      <c r="ALU75" s="32"/>
      <c r="ALV75" s="32"/>
    </row>
    <row r="76" spans="1:1010" ht="21.75" customHeight="1" x14ac:dyDescent="0.2">
      <c r="A76" s="134"/>
      <c r="B76" s="134"/>
      <c r="C76" s="134"/>
      <c r="D76" s="128"/>
      <c r="E76" s="130"/>
      <c r="F76" s="134"/>
      <c r="G76" s="129"/>
      <c r="H76" s="129"/>
      <c r="I76" s="175"/>
      <c r="J76" s="175"/>
      <c r="K76" s="135"/>
      <c r="L76" s="144" t="str">
        <f t="shared" si="18"/>
        <v/>
      </c>
      <c r="M76" s="144" t="str">
        <f t="shared" si="25"/>
        <v/>
      </c>
      <c r="N76" s="139">
        <f>IF($L76="",0,IF(ISBLANK($M76)=TRUE(),360,DAYS360($L76,$M76)+1)+IF(DAY($M76)=31,VLOOKUP(MONTH($M76),formula!$B$1:$D$12,3))+IF(AND(MONTH($M76)=2,DAY($M76)=28),2,0))</f>
        <v>0</v>
      </c>
      <c r="O76" s="180">
        <f t="shared" si="14"/>
        <v>0</v>
      </c>
      <c r="P76" s="144" t="str">
        <f t="shared" si="26"/>
        <v/>
      </c>
      <c r="Q76" s="144" t="str">
        <f t="shared" si="27"/>
        <v/>
      </c>
      <c r="R76" s="139">
        <f>IF($P76="",0,IF(ISBLANK($Q76)=TRUE(),360,DAYS360($P76,$Q76)+1)+IF(DAY($Q76)=31,VLOOKUP(MONTH($Q76),formula!$B$1:$D$12,3))+IF(AND(MONTH($Q76)=2,DAY($Q76)=28),2,0))</f>
        <v>0</v>
      </c>
      <c r="S76" s="180">
        <f t="shared" si="15"/>
        <v>0</v>
      </c>
      <c r="T76" s="41">
        <f t="shared" si="28"/>
        <v>0</v>
      </c>
      <c r="U76" s="172" t="str">
        <f t="shared" si="16"/>
        <v/>
      </c>
      <c r="V76" s="172" t="str">
        <f t="shared" si="17"/>
        <v/>
      </c>
      <c r="W76" s="168"/>
      <c r="X76" s="173"/>
      <c r="ALO76" s="32"/>
      <c r="ALP76" s="32"/>
      <c r="ALQ76" s="32"/>
      <c r="ALR76" s="32"/>
      <c r="ALS76" s="32"/>
      <c r="ALT76" s="32"/>
      <c r="ALU76" s="32"/>
      <c r="ALV76" s="32"/>
    </row>
    <row r="77" spans="1:1010" ht="21.75" customHeight="1" x14ac:dyDescent="0.2">
      <c r="A77" s="134"/>
      <c r="B77" s="134"/>
      <c r="C77" s="134"/>
      <c r="D77" s="128"/>
      <c r="E77" s="130"/>
      <c r="F77" s="134"/>
      <c r="G77" s="129"/>
      <c r="H77" s="129"/>
      <c r="I77" s="175"/>
      <c r="J77" s="175"/>
      <c r="K77" s="135"/>
      <c r="L77" s="144" t="str">
        <f t="shared" si="18"/>
        <v/>
      </c>
      <c r="M77" s="144" t="str">
        <f t="shared" si="25"/>
        <v/>
      </c>
      <c r="N77" s="139">
        <f>IF($L77="",0,IF(ISBLANK($M77)=TRUE(),360,DAYS360($L77,$M77)+1)+IF(DAY($M77)=31,VLOOKUP(MONTH($M77),formula!$B$1:$D$12,3))+IF(AND(MONTH($M77)=2,DAY($M77)=28),2,0))</f>
        <v>0</v>
      </c>
      <c r="O77" s="180">
        <f t="shared" si="14"/>
        <v>0</v>
      </c>
      <c r="P77" s="144" t="str">
        <f t="shared" si="26"/>
        <v/>
      </c>
      <c r="Q77" s="144" t="str">
        <f t="shared" si="27"/>
        <v/>
      </c>
      <c r="R77" s="139">
        <f>IF($P77="",0,IF(ISBLANK($Q77)=TRUE(),360,DAYS360($P77,$Q77)+1)+IF(DAY($Q77)=31,VLOOKUP(MONTH($Q77),formula!$B$1:$D$12,3))+IF(AND(MONTH($Q77)=2,DAY($Q77)=28),2,0))</f>
        <v>0</v>
      </c>
      <c r="S77" s="180">
        <f t="shared" si="15"/>
        <v>0</v>
      </c>
      <c r="T77" s="41">
        <f t="shared" si="28"/>
        <v>0</v>
      </c>
      <c r="U77" s="172" t="str">
        <f t="shared" si="16"/>
        <v/>
      </c>
      <c r="V77" s="172" t="str">
        <f t="shared" si="17"/>
        <v/>
      </c>
      <c r="W77" s="168"/>
      <c r="X77" s="173"/>
      <c r="ALO77" s="32"/>
      <c r="ALP77" s="32"/>
      <c r="ALQ77" s="32"/>
      <c r="ALR77" s="32"/>
      <c r="ALS77" s="32"/>
      <c r="ALT77" s="32"/>
      <c r="ALU77" s="32"/>
      <c r="ALV77" s="32"/>
    </row>
    <row r="78" spans="1:1010" ht="21.75" customHeight="1" x14ac:dyDescent="0.2">
      <c r="A78" s="134"/>
      <c r="B78" s="134"/>
      <c r="C78" s="134"/>
      <c r="D78" s="128"/>
      <c r="E78" s="130"/>
      <c r="F78" s="134"/>
      <c r="G78" s="129"/>
      <c r="H78" s="129"/>
      <c r="I78" s="175"/>
      <c r="J78" s="175"/>
      <c r="K78" s="135"/>
      <c r="L78" s="144" t="str">
        <f t="shared" si="18"/>
        <v/>
      </c>
      <c r="M78" s="144" t="str">
        <f t="shared" si="25"/>
        <v/>
      </c>
      <c r="N78" s="139">
        <f>IF($L78="",0,IF(ISBLANK($M78)=TRUE(),360,DAYS360($L78,$M78)+1)+IF(DAY($M78)=31,VLOOKUP(MONTH($M78),formula!$B$1:$D$12,3))+IF(AND(MONTH($M78)=2,DAY($M78)=28),2,0))</f>
        <v>0</v>
      </c>
      <c r="O78" s="180">
        <f t="shared" si="14"/>
        <v>0</v>
      </c>
      <c r="P78" s="144" t="str">
        <f t="shared" ref="P78:P90" si="29">IF(ISBLANK(I78)=TRUE(),"",IF(ISBLANK(J78)=TRUE(),$P$29,IF(J78&gt;$M$29,$P$29," ")))</f>
        <v/>
      </c>
      <c r="Q78" s="144" t="str">
        <f t="shared" si="27"/>
        <v/>
      </c>
      <c r="R78" s="139">
        <f>IF($P78="",0,IF(ISBLANK($Q78)=TRUE(),360,DAYS360($P78,$Q78)+1)+IF(DAY($Q78)=31,VLOOKUP(MONTH($Q78),formula!$B$1:$D$12,3))+IF(AND(MONTH($Q78)=2,DAY($Q78)=28),2,0))</f>
        <v>0</v>
      </c>
      <c r="S78" s="180">
        <f t="shared" si="15"/>
        <v>0</v>
      </c>
      <c r="T78" s="41">
        <f t="shared" si="28"/>
        <v>0</v>
      </c>
      <c r="U78" s="172" t="str">
        <f t="shared" si="16"/>
        <v/>
      </c>
      <c r="V78" s="172" t="str">
        <f t="shared" si="17"/>
        <v/>
      </c>
      <c r="W78" s="168"/>
      <c r="X78" s="173"/>
      <c r="ALO78" s="32"/>
      <c r="ALP78" s="32"/>
      <c r="ALQ78" s="32"/>
      <c r="ALR78" s="32"/>
      <c r="ALS78" s="32"/>
      <c r="ALT78" s="32"/>
      <c r="ALU78" s="32"/>
      <c r="ALV78" s="32"/>
    </row>
    <row r="79" spans="1:1010" ht="21.75" customHeight="1" x14ac:dyDescent="0.2">
      <c r="A79" s="134"/>
      <c r="B79" s="134"/>
      <c r="C79" s="134"/>
      <c r="D79" s="128"/>
      <c r="E79" s="130"/>
      <c r="F79" s="134"/>
      <c r="G79" s="129"/>
      <c r="H79" s="129"/>
      <c r="I79" s="175"/>
      <c r="J79" s="175"/>
      <c r="K79" s="135"/>
      <c r="L79" s="144" t="str">
        <f t="shared" si="18"/>
        <v/>
      </c>
      <c r="M79" s="144" t="str">
        <f>IF(L79="","",IF(ISBLANK(J79)=TRUE(),$M$29,IF(J79&lt;$M$29,J79,$M$29)))</f>
        <v/>
      </c>
      <c r="N79" s="139">
        <f>IF($L79="",0,IF(ISBLANK($M79)=TRUE(),360,DAYS360($L79,$M79)+1)+IF(DAY($M79)=31,VLOOKUP(MONTH($M79),formula!$B$1:$D$12,3))+IF(AND(MONTH($M79)=2,DAY($M79)=28),2,0))</f>
        <v>0</v>
      </c>
      <c r="O79" s="180">
        <f t="shared" si="14"/>
        <v>0</v>
      </c>
      <c r="P79" s="144" t="str">
        <f t="shared" si="29"/>
        <v/>
      </c>
      <c r="Q79" s="144" t="str">
        <f t="shared" si="27"/>
        <v/>
      </c>
      <c r="R79" s="139">
        <f>IF($P79="",0,IF(ISBLANK($Q79)=TRUE(),360,DAYS360($P79,$Q79)+1)+IF(DAY($Q79)=31,VLOOKUP(MONTH($Q79),formula!$B$1:$D$12,3))+IF(AND(MONTH($Q79)=2,DAY($Q79)=28),2,0))</f>
        <v>0</v>
      </c>
      <c r="S79" s="180">
        <f t="shared" si="15"/>
        <v>0</v>
      </c>
      <c r="T79" s="41">
        <f t="shared" si="28"/>
        <v>0</v>
      </c>
      <c r="U79" s="172" t="str">
        <f t="shared" si="16"/>
        <v/>
      </c>
      <c r="V79" s="172" t="str">
        <f t="shared" si="17"/>
        <v/>
      </c>
      <c r="W79" s="168"/>
      <c r="X79" s="173"/>
      <c r="ALO79" s="32"/>
      <c r="ALP79" s="32"/>
      <c r="ALQ79" s="32"/>
      <c r="ALR79" s="32"/>
      <c r="ALS79" s="32"/>
      <c r="ALT79" s="32"/>
      <c r="ALU79" s="32"/>
      <c r="ALV79" s="32"/>
    </row>
    <row r="80" spans="1:1010" ht="21.75" customHeight="1" x14ac:dyDescent="0.2">
      <c r="A80" s="134"/>
      <c r="B80" s="134"/>
      <c r="C80" s="134"/>
      <c r="D80" s="128"/>
      <c r="E80" s="130"/>
      <c r="F80" s="134"/>
      <c r="G80" s="129"/>
      <c r="H80" s="129"/>
      <c r="I80" s="175"/>
      <c r="J80" s="175"/>
      <c r="K80" s="135"/>
      <c r="L80" s="144" t="str">
        <f t="shared" si="18"/>
        <v/>
      </c>
      <c r="M80" s="144" t="str">
        <f t="shared" ref="M80:M82" si="30">IF(L80="","",IF(ISBLANK(J80)=TRUE(),$M$29,IF(J80&lt;$M$29,J80,$M$29)))</f>
        <v/>
      </c>
      <c r="N80" s="139">
        <f>IF($L80="",0,IF(ISBLANK($M80)=TRUE(),360,DAYS360($L80,$M80)+1)+IF(DAY($M80)=31,VLOOKUP(MONTH($M80),formula!$B$1:$D$12,3))+IF(AND(MONTH($M80)=2,DAY($M80)=28),2,0))</f>
        <v>0</v>
      </c>
      <c r="O80" s="180">
        <f t="shared" si="14"/>
        <v>0</v>
      </c>
      <c r="P80" s="144" t="str">
        <f t="shared" si="29"/>
        <v/>
      </c>
      <c r="Q80" s="144" t="str">
        <f t="shared" si="27"/>
        <v/>
      </c>
      <c r="R80" s="139">
        <f>IF($P80="",0,IF(ISBLANK($Q80)=TRUE(),360,DAYS360($P80,$Q80)+1)+IF(DAY($Q80)=31,VLOOKUP(MONTH($Q80),formula!$B$1:$D$12,3))+IF(AND(MONTH($Q80)=2,DAY($Q80)=28),2,0))</f>
        <v>0</v>
      </c>
      <c r="S80" s="180">
        <f t="shared" si="15"/>
        <v>0</v>
      </c>
      <c r="T80" s="41">
        <f t="shared" si="28"/>
        <v>0</v>
      </c>
      <c r="U80" s="172" t="str">
        <f t="shared" si="16"/>
        <v/>
      </c>
      <c r="V80" s="172" t="str">
        <f t="shared" si="17"/>
        <v/>
      </c>
      <c r="W80" s="168"/>
      <c r="X80" s="173"/>
      <c r="ALO80" s="32"/>
      <c r="ALP80" s="32"/>
      <c r="ALQ80" s="32"/>
      <c r="ALR80" s="32"/>
      <c r="ALS80" s="32"/>
      <c r="ALT80" s="32"/>
      <c r="ALU80" s="32"/>
      <c r="ALV80" s="32"/>
    </row>
    <row r="81" spans="1:1010" ht="21.75" customHeight="1" x14ac:dyDescent="0.2">
      <c r="A81" s="134"/>
      <c r="B81" s="134"/>
      <c r="C81" s="134"/>
      <c r="D81" s="128"/>
      <c r="E81" s="130"/>
      <c r="F81" s="134"/>
      <c r="G81" s="129"/>
      <c r="H81" s="129"/>
      <c r="I81" s="175"/>
      <c r="J81" s="175"/>
      <c r="K81" s="135"/>
      <c r="L81" s="144" t="str">
        <f t="shared" si="18"/>
        <v/>
      </c>
      <c r="M81" s="144" t="str">
        <f t="shared" si="30"/>
        <v/>
      </c>
      <c r="N81" s="139">
        <f>IF($L81="",0,IF(ISBLANK($M81)=TRUE(),360,DAYS360($L81,$M81)+1)+IF(DAY($M81)=31,VLOOKUP(MONTH($M81),formula!$B$1:$D$12,3))+IF(AND(MONTH($M81)=2,DAY($M81)=28),2,0))</f>
        <v>0</v>
      </c>
      <c r="O81" s="180">
        <f t="shared" si="14"/>
        <v>0</v>
      </c>
      <c r="P81" s="144" t="str">
        <f t="shared" si="29"/>
        <v/>
      </c>
      <c r="Q81" s="144" t="str">
        <f t="shared" si="27"/>
        <v/>
      </c>
      <c r="R81" s="139">
        <f>IF($P81="",0,IF(ISBLANK($Q81)=TRUE(),360,DAYS360($P81,$Q81)+1)+IF(DAY($Q81)=31,VLOOKUP(MONTH($Q81),formula!$B$1:$D$12,3))+IF(AND(MONTH($Q81)=2,DAY($Q81)=28),2,0))</f>
        <v>0</v>
      </c>
      <c r="S81" s="180">
        <f t="shared" si="15"/>
        <v>0</v>
      </c>
      <c r="T81" s="41">
        <f t="shared" si="28"/>
        <v>0</v>
      </c>
      <c r="U81" s="172" t="str">
        <f t="shared" si="16"/>
        <v/>
      </c>
      <c r="V81" s="172" t="str">
        <f t="shared" si="17"/>
        <v/>
      </c>
      <c r="W81" s="168"/>
      <c r="X81" s="173"/>
      <c r="ALO81" s="32"/>
      <c r="ALP81" s="32"/>
      <c r="ALQ81" s="32"/>
      <c r="ALR81" s="32"/>
      <c r="ALS81" s="32"/>
      <c r="ALT81" s="32"/>
      <c r="ALU81" s="32"/>
      <c r="ALV81" s="32"/>
    </row>
    <row r="82" spans="1:1010" ht="21.75" customHeight="1" x14ac:dyDescent="0.2">
      <c r="A82" s="134"/>
      <c r="B82" s="134"/>
      <c r="C82" s="134"/>
      <c r="D82" s="128"/>
      <c r="E82" s="130"/>
      <c r="F82" s="134"/>
      <c r="G82" s="129"/>
      <c r="H82" s="129"/>
      <c r="I82" s="175"/>
      <c r="J82" s="175"/>
      <c r="K82" s="135"/>
      <c r="L82" s="144" t="str">
        <f t="shared" si="18"/>
        <v/>
      </c>
      <c r="M82" s="144" t="str">
        <f t="shared" si="30"/>
        <v/>
      </c>
      <c r="N82" s="139">
        <f>IF($L82="",0,IF(ISBLANK($M82)=TRUE(),360,DAYS360($L82,$M82)+1)+IF(DAY($M82)=31,VLOOKUP(MONTH($M82),formula!$B$1:$D$12,3))+IF(AND(MONTH($M82)=2,DAY($M82)=28),2,0))</f>
        <v>0</v>
      </c>
      <c r="O82" s="180">
        <f t="shared" si="14"/>
        <v>0</v>
      </c>
      <c r="P82" s="144" t="str">
        <f t="shared" si="29"/>
        <v/>
      </c>
      <c r="Q82" s="144" t="str">
        <f t="shared" si="27"/>
        <v/>
      </c>
      <c r="R82" s="139">
        <f>IF($P82="",0,IF(ISBLANK($Q82)=TRUE(),360,DAYS360($P82,$Q82)+1)+IF(DAY($Q82)=31,VLOOKUP(MONTH($Q82),formula!$B$1:$D$12,3))+IF(AND(MONTH($Q82)=2,DAY($Q82)=28),2,0))</f>
        <v>0</v>
      </c>
      <c r="S82" s="180">
        <f t="shared" si="15"/>
        <v>0</v>
      </c>
      <c r="T82" s="41">
        <f t="shared" si="28"/>
        <v>0</v>
      </c>
      <c r="U82" s="172" t="str">
        <f t="shared" si="16"/>
        <v/>
      </c>
      <c r="V82" s="172" t="str">
        <f t="shared" si="17"/>
        <v/>
      </c>
      <c r="W82" s="168"/>
      <c r="X82" s="173"/>
      <c r="ALO82" s="32"/>
      <c r="ALP82" s="32"/>
      <c r="ALQ82" s="32"/>
      <c r="ALR82" s="32"/>
      <c r="ALS82" s="32"/>
      <c r="ALT82" s="32"/>
      <c r="ALU82" s="32"/>
      <c r="ALV82" s="32"/>
    </row>
    <row r="83" spans="1:1010" ht="21.75" customHeight="1" x14ac:dyDescent="0.2">
      <c r="A83" s="134"/>
      <c r="B83" s="134"/>
      <c r="C83" s="134"/>
      <c r="D83" s="128"/>
      <c r="E83" s="130"/>
      <c r="F83" s="134"/>
      <c r="G83" s="129"/>
      <c r="H83" s="129"/>
      <c r="I83" s="175"/>
      <c r="J83" s="175"/>
      <c r="K83" s="135"/>
      <c r="L83" s="144" t="str">
        <f t="shared" si="18"/>
        <v/>
      </c>
      <c r="M83" s="144" t="str">
        <f t="shared" ref="M83:M84" si="31">IF(L83="","",IF(ISBLANK(J83)=TRUE(),$M$29,IF(J83&lt;$M$29,J83,$M$29)))</f>
        <v/>
      </c>
      <c r="N83" s="139">
        <f>IF($L83="",0,IF(ISBLANK($M83)=TRUE(),360,DAYS360($L83,$M83)+1)+IF(DAY($M83)=31,VLOOKUP(MONTH($M83),formula!$B$1:$D$12,3))+IF(AND(MONTH($M83)=2,DAY($M83)=28),2,0))</f>
        <v>0</v>
      </c>
      <c r="O83" s="180">
        <f t="shared" si="14"/>
        <v>0</v>
      </c>
      <c r="P83" s="144" t="str">
        <f t="shared" si="29"/>
        <v/>
      </c>
      <c r="Q83" s="144" t="str">
        <f t="shared" si="27"/>
        <v/>
      </c>
      <c r="R83" s="139">
        <f>IF($P83="",0,IF(ISBLANK($Q83)=TRUE(),360,DAYS360($P83,$Q83)+1)+IF(DAY($Q83)=31,VLOOKUP(MONTH($Q83),formula!$B$1:$D$12,3))+IF(AND(MONTH($Q83)=2,DAY($Q83)=28),2,0))</f>
        <v>0</v>
      </c>
      <c r="S83" s="180">
        <f t="shared" si="15"/>
        <v>0</v>
      </c>
      <c r="T83" s="41">
        <f t="shared" si="22"/>
        <v>0</v>
      </c>
      <c r="U83" s="172" t="str">
        <f t="shared" si="16"/>
        <v/>
      </c>
      <c r="V83" s="172" t="str">
        <f t="shared" si="17"/>
        <v/>
      </c>
      <c r="W83" s="168"/>
      <c r="X83" s="173"/>
      <c r="ALO83" s="32"/>
      <c r="ALP83" s="32"/>
      <c r="ALQ83" s="32"/>
      <c r="ALR83" s="32"/>
      <c r="ALS83" s="32"/>
      <c r="ALT83" s="32"/>
      <c r="ALU83" s="32"/>
      <c r="ALV83" s="32"/>
    </row>
    <row r="84" spans="1:1010" ht="21.75" customHeight="1" x14ac:dyDescent="0.2">
      <c r="A84" s="134"/>
      <c r="B84" s="134"/>
      <c r="C84" s="134"/>
      <c r="D84" s="128"/>
      <c r="E84" s="130"/>
      <c r="F84" s="134"/>
      <c r="G84" s="129"/>
      <c r="H84" s="129"/>
      <c r="I84" s="175"/>
      <c r="J84" s="175"/>
      <c r="K84" s="135"/>
      <c r="L84" s="144" t="str">
        <f t="shared" si="18"/>
        <v/>
      </c>
      <c r="M84" s="144" t="str">
        <f t="shared" si="31"/>
        <v/>
      </c>
      <c r="N84" s="139">
        <f>IF($L84="",0,IF(ISBLANK($M84)=TRUE(),360,DAYS360($L84,$M84)+1)+IF(DAY($M84)=31,VLOOKUP(MONTH($M84),formula!$B$1:$D$12,3))+IF(AND(MONTH($M84)=2,DAY($M84)=28),2,0))</f>
        <v>0</v>
      </c>
      <c r="O84" s="180">
        <f t="shared" si="14"/>
        <v>0</v>
      </c>
      <c r="P84" s="144" t="str">
        <f t="shared" si="29"/>
        <v/>
      </c>
      <c r="Q84" s="144" t="str">
        <f t="shared" si="27"/>
        <v/>
      </c>
      <c r="R84" s="139">
        <f>IF($P84="",0,IF(ISBLANK($Q84)=TRUE(),360,DAYS360($P84,$Q84)+1)+IF(DAY($Q84)=31,VLOOKUP(MONTH($Q84),formula!$B$1:$D$12,3))+IF(AND(MONTH($Q84)=2,DAY($Q84)=28),2,0))</f>
        <v>0</v>
      </c>
      <c r="S84" s="180">
        <f t="shared" si="15"/>
        <v>0</v>
      </c>
      <c r="T84" s="41">
        <f t="shared" si="22"/>
        <v>0</v>
      </c>
      <c r="U84" s="172" t="str">
        <f t="shared" si="16"/>
        <v/>
      </c>
      <c r="V84" s="172" t="str">
        <f t="shared" si="17"/>
        <v/>
      </c>
      <c r="W84" s="168"/>
      <c r="X84" s="173"/>
      <c r="ALO84" s="32"/>
      <c r="ALP84" s="32"/>
      <c r="ALQ84" s="32"/>
      <c r="ALR84" s="32"/>
      <c r="ALS84" s="32"/>
      <c r="ALT84" s="32"/>
      <c r="ALU84" s="32"/>
      <c r="ALV84" s="32"/>
    </row>
    <row r="85" spans="1:1010" ht="21.75" customHeight="1" x14ac:dyDescent="0.2">
      <c r="A85" s="134"/>
      <c r="B85" s="134"/>
      <c r="C85" s="134"/>
      <c r="D85" s="128"/>
      <c r="E85" s="130"/>
      <c r="F85" s="134"/>
      <c r="G85" s="129"/>
      <c r="H85" s="129"/>
      <c r="I85" s="175"/>
      <c r="J85" s="175"/>
      <c r="K85" s="135"/>
      <c r="L85" s="144" t="str">
        <f t="shared" si="18"/>
        <v/>
      </c>
      <c r="M85" s="144" t="str">
        <f t="shared" ref="M85:M90" si="32">IF(L85="","",IF(ISBLANK(J85)=TRUE(),$M$29,IF(J85&lt;$M$29,J85,$M$29)))</f>
        <v/>
      </c>
      <c r="N85" s="139">
        <f>IF($L85="",0,IF(ISBLANK($M85)=TRUE(),360,DAYS360($L85,$M85)+1)+IF(DAY($M85)=31,VLOOKUP(MONTH($M85),formula!$B$1:$D$12,3))+IF(AND(MONTH($M85)=2,DAY($M85)=28),2,0))</f>
        <v>0</v>
      </c>
      <c r="O85" s="180">
        <f t="shared" si="14"/>
        <v>0</v>
      </c>
      <c r="P85" s="144" t="str">
        <f t="shared" si="29"/>
        <v/>
      </c>
      <c r="Q85" s="144" t="str">
        <f t="shared" si="27"/>
        <v/>
      </c>
      <c r="R85" s="139">
        <f>IF($P85="",0,IF(ISBLANK($Q85)=TRUE(),360,DAYS360($P85,$Q85)+1)+IF(DAY($Q85)=31,VLOOKUP(MONTH($Q85),formula!$B$1:$D$12,3))+IF(AND(MONTH($Q85)=2,DAY($Q85)=28),2,0))</f>
        <v>0</v>
      </c>
      <c r="S85" s="180">
        <f t="shared" si="15"/>
        <v>0</v>
      </c>
      <c r="T85" s="41">
        <f>S85+O85</f>
        <v>0</v>
      </c>
      <c r="U85" s="172" t="str">
        <f t="shared" si="16"/>
        <v/>
      </c>
      <c r="V85" s="172" t="str">
        <f t="shared" si="17"/>
        <v/>
      </c>
      <c r="W85" s="168"/>
      <c r="X85" s="173"/>
      <c r="ALO85" s="32"/>
      <c r="ALP85" s="32"/>
      <c r="ALQ85" s="32"/>
      <c r="ALR85" s="32"/>
      <c r="ALS85" s="32"/>
      <c r="ALT85" s="32"/>
      <c r="ALU85" s="32"/>
      <c r="ALV85" s="32"/>
    </row>
    <row r="86" spans="1:1010" ht="21.75" customHeight="1" x14ac:dyDescent="0.2">
      <c r="A86" s="134"/>
      <c r="B86" s="134"/>
      <c r="C86" s="134"/>
      <c r="D86" s="128"/>
      <c r="E86" s="130"/>
      <c r="F86" s="134"/>
      <c r="G86" s="129"/>
      <c r="H86" s="129"/>
      <c r="I86" s="175"/>
      <c r="J86" s="175"/>
      <c r="K86" s="135"/>
      <c r="L86" s="144" t="str">
        <f t="shared" si="18"/>
        <v/>
      </c>
      <c r="M86" s="144" t="str">
        <f t="shared" si="32"/>
        <v/>
      </c>
      <c r="N86" s="139">
        <f>IF($L86="",0,IF(ISBLANK($M86)=TRUE(),360,DAYS360($L86,$M86)+1)+IF(DAY($M86)=31,VLOOKUP(MONTH($M86),formula!$B$1:$D$12,3))+IF(AND(MONTH($M86)=2,DAY($M86)=28),2,0))</f>
        <v>0</v>
      </c>
      <c r="O86" s="180">
        <f t="shared" si="14"/>
        <v>0</v>
      </c>
      <c r="P86" s="144" t="str">
        <f t="shared" si="29"/>
        <v/>
      </c>
      <c r="Q86" s="144" t="str">
        <f t="shared" si="27"/>
        <v/>
      </c>
      <c r="R86" s="139">
        <f>IF($P86="",0,IF(ISBLANK($Q86)=TRUE(),360,DAYS360($P86,$Q86)+1)+IF(DAY($Q86)=31,VLOOKUP(MONTH($Q86),formula!$B$1:$D$12,3))+IF(AND(MONTH($Q86)=2,DAY($Q86)=28),2,0))</f>
        <v>0</v>
      </c>
      <c r="S86" s="180">
        <f t="shared" si="15"/>
        <v>0</v>
      </c>
      <c r="T86" s="41">
        <f>S86+O86</f>
        <v>0</v>
      </c>
      <c r="U86" s="172" t="str">
        <f t="shared" si="16"/>
        <v/>
      </c>
      <c r="V86" s="172" t="str">
        <f t="shared" si="17"/>
        <v/>
      </c>
      <c r="W86" s="168"/>
      <c r="X86" s="173"/>
      <c r="ALO86" s="32"/>
      <c r="ALP86" s="32"/>
      <c r="ALQ86" s="32"/>
      <c r="ALR86" s="32"/>
      <c r="ALS86" s="32"/>
      <c r="ALT86" s="32"/>
      <c r="ALU86" s="32"/>
      <c r="ALV86" s="32"/>
    </row>
    <row r="87" spans="1:1010" ht="21.75" customHeight="1" x14ac:dyDescent="0.2">
      <c r="A87" s="134"/>
      <c r="B87" s="134"/>
      <c r="C87" s="134"/>
      <c r="D87" s="128"/>
      <c r="E87" s="130"/>
      <c r="F87" s="134"/>
      <c r="G87" s="129"/>
      <c r="H87" s="129"/>
      <c r="I87" s="175"/>
      <c r="J87" s="175"/>
      <c r="K87" s="135"/>
      <c r="L87" s="144" t="str">
        <f t="shared" si="18"/>
        <v/>
      </c>
      <c r="M87" s="144" t="str">
        <f t="shared" si="32"/>
        <v/>
      </c>
      <c r="N87" s="139">
        <f>IF($L87="",0,IF(ISBLANK($M87)=TRUE(),360,DAYS360($L87,$M87)+1)+IF(DAY($M87)=31,VLOOKUP(MONTH($M87),formula!$B$1:$D$12,3))+IF(AND(MONTH($M87)=2,DAY($M87)=28),2,0))</f>
        <v>0</v>
      </c>
      <c r="O87" s="180">
        <f t="shared" si="14"/>
        <v>0</v>
      </c>
      <c r="P87" s="144" t="str">
        <f t="shared" si="29"/>
        <v/>
      </c>
      <c r="Q87" s="144" t="str">
        <f t="shared" si="27"/>
        <v/>
      </c>
      <c r="R87" s="139">
        <f>IF($P87="",0,IF(ISBLANK($Q87)=TRUE(),360,DAYS360($P87,$Q87)+1)+IF(DAY($Q87)=31,VLOOKUP(MONTH($Q87),formula!$B$1:$D$12,3))+IF(AND(MONTH($Q87)=2,DAY($Q87)=28),2,0))</f>
        <v>0</v>
      </c>
      <c r="S87" s="180">
        <f t="shared" si="15"/>
        <v>0</v>
      </c>
      <c r="T87" s="41">
        <f t="shared" ref="T87:T90" si="33">S87+O87</f>
        <v>0</v>
      </c>
      <c r="U87" s="172" t="str">
        <f t="shared" si="16"/>
        <v/>
      </c>
      <c r="V87" s="172" t="str">
        <f t="shared" si="17"/>
        <v/>
      </c>
      <c r="W87" s="168"/>
      <c r="X87" s="173"/>
      <c r="ALO87" s="32"/>
      <c r="ALP87" s="32"/>
      <c r="ALQ87" s="32"/>
      <c r="ALR87" s="32"/>
      <c r="ALS87" s="32"/>
      <c r="ALT87" s="32"/>
      <c r="ALU87" s="32"/>
      <c r="ALV87" s="32"/>
    </row>
    <row r="88" spans="1:1010" ht="21.75" customHeight="1" x14ac:dyDescent="0.2">
      <c r="A88" s="134"/>
      <c r="B88" s="134"/>
      <c r="C88" s="134"/>
      <c r="D88" s="128"/>
      <c r="E88" s="130"/>
      <c r="F88" s="134"/>
      <c r="G88" s="129"/>
      <c r="H88" s="129"/>
      <c r="I88" s="175"/>
      <c r="J88" s="175"/>
      <c r="K88" s="135"/>
      <c r="L88" s="144" t="str">
        <f t="shared" si="18"/>
        <v/>
      </c>
      <c r="M88" s="144" t="str">
        <f t="shared" si="32"/>
        <v/>
      </c>
      <c r="N88" s="139">
        <f>IF($L88="",0,IF(ISBLANK($M88)=TRUE(),360,DAYS360($L88,$M88)+1)+IF(DAY($M88)=31,VLOOKUP(MONTH($M88),formula!$B$1:$D$12,3))+IF(AND(MONTH($M88)=2,DAY($M88)=28),2,0))</f>
        <v>0</v>
      </c>
      <c r="O88" s="180">
        <f t="shared" si="14"/>
        <v>0</v>
      </c>
      <c r="P88" s="144" t="str">
        <f t="shared" si="29"/>
        <v/>
      </c>
      <c r="Q88" s="144" t="str">
        <f t="shared" si="27"/>
        <v/>
      </c>
      <c r="R88" s="139">
        <f>IF($P88="",0,IF(ISBLANK($Q88)=TRUE(),360,DAYS360($P88,$Q88)+1)+IF(DAY($Q88)=31,VLOOKUP(MONTH($Q88),formula!$B$1:$D$12,3))+IF(AND(MONTH($Q88)=2,DAY($Q88)=28),2,0))</f>
        <v>0</v>
      </c>
      <c r="S88" s="180">
        <f t="shared" si="15"/>
        <v>0</v>
      </c>
      <c r="T88" s="41">
        <f t="shared" si="33"/>
        <v>0</v>
      </c>
      <c r="U88" s="172" t="str">
        <f t="shared" si="16"/>
        <v/>
      </c>
      <c r="V88" s="172" t="str">
        <f t="shared" si="17"/>
        <v/>
      </c>
      <c r="W88" s="168"/>
      <c r="X88" s="173"/>
      <c r="ALO88" s="32"/>
      <c r="ALP88" s="32"/>
      <c r="ALQ88" s="32"/>
      <c r="ALR88" s="32"/>
      <c r="ALS88" s="32"/>
      <c r="ALT88" s="32"/>
      <c r="ALU88" s="32"/>
      <c r="ALV88" s="32"/>
    </row>
    <row r="89" spans="1:1010" ht="21.75" customHeight="1" x14ac:dyDescent="0.2">
      <c r="A89" s="134"/>
      <c r="B89" s="134"/>
      <c r="C89" s="134"/>
      <c r="D89" s="128"/>
      <c r="E89" s="130"/>
      <c r="F89" s="134"/>
      <c r="G89" s="129"/>
      <c r="H89" s="129"/>
      <c r="I89" s="175"/>
      <c r="J89" s="175"/>
      <c r="K89" s="135"/>
      <c r="L89" s="184" t="str">
        <f t="shared" si="18"/>
        <v/>
      </c>
      <c r="M89" s="184" t="str">
        <f t="shared" si="32"/>
        <v/>
      </c>
      <c r="N89" s="139">
        <f>IF($L89="",0,IF(ISBLANK($M89)=TRUE(),360,DAYS360($L89,$M89)+1)+IF(DAY($M89)=31,VLOOKUP(MONTH($M89),formula!$B$1:$D$12,3))+IF(AND(MONTH($M89)=2,DAY($M89)=28),2,0))</f>
        <v>0</v>
      </c>
      <c r="O89" s="180">
        <f t="shared" si="14"/>
        <v>0</v>
      </c>
      <c r="P89" s="184" t="str">
        <f t="shared" si="29"/>
        <v/>
      </c>
      <c r="Q89" s="184" t="str">
        <f t="shared" si="27"/>
        <v/>
      </c>
      <c r="R89" s="139">
        <f>IF($P89="",0,IF(ISBLANK($Q89)=TRUE(),360,DAYS360($P89,$Q89)+1)+IF(DAY($Q89)=31,VLOOKUP(MONTH($Q89),formula!$B$1:$D$12,3))+IF(AND(MONTH($Q89)=2,DAY($Q89)=28),2,0))</f>
        <v>0</v>
      </c>
      <c r="S89" s="180">
        <f t="shared" si="15"/>
        <v>0</v>
      </c>
      <c r="T89" s="185">
        <f t="shared" si="33"/>
        <v>0</v>
      </c>
      <c r="U89" s="186" t="str">
        <f t="shared" si="16"/>
        <v/>
      </c>
      <c r="V89" s="186" t="str">
        <f t="shared" si="17"/>
        <v/>
      </c>
      <c r="W89" s="168"/>
      <c r="X89" s="173"/>
      <c r="ALO89" s="32"/>
      <c r="ALP89" s="32"/>
      <c r="ALQ89" s="32"/>
      <c r="ALR89" s="32"/>
      <c r="ALS89" s="32"/>
      <c r="ALT89" s="32"/>
      <c r="ALU89" s="32"/>
      <c r="ALV89" s="32"/>
    </row>
    <row r="90" spans="1:1010" ht="21.75" customHeight="1" thickBot="1" x14ac:dyDescent="0.25">
      <c r="A90" s="134"/>
      <c r="B90" s="134"/>
      <c r="C90" s="134"/>
      <c r="D90" s="128"/>
      <c r="E90" s="130"/>
      <c r="F90" s="134"/>
      <c r="G90" s="129"/>
      <c r="H90" s="129"/>
      <c r="I90" s="175"/>
      <c r="J90" s="175"/>
      <c r="K90" s="135"/>
      <c r="L90" s="184" t="str">
        <f t="shared" si="18"/>
        <v/>
      </c>
      <c r="M90" s="184" t="str">
        <f t="shared" si="32"/>
        <v/>
      </c>
      <c r="N90" s="139">
        <f>IF($L90="",0,IF(ISBLANK($M90)=TRUE(),360,DAYS360($L90,$M90)+1)+IF(DAY($M90)=31,VLOOKUP(MONTH($M90),formula!$B$1:$D$12,3))+IF(AND(MONTH($M90)=2,DAY($M90)=28),2,0))</f>
        <v>0</v>
      </c>
      <c r="O90" s="180">
        <f t="shared" si="14"/>
        <v>0</v>
      </c>
      <c r="P90" s="184" t="str">
        <f t="shared" si="29"/>
        <v/>
      </c>
      <c r="Q90" s="184" t="str">
        <f t="shared" si="27"/>
        <v/>
      </c>
      <c r="R90" s="139">
        <f>IF($P90="",0,IF(ISBLANK($Q90)=TRUE(),360,DAYS360($P90,$Q90)+1)+IF(DAY($Q90)=31,VLOOKUP(MONTH($Q90),formula!$B$1:$D$12,3))+IF(AND(MONTH($Q90)=2,DAY($Q90)=28),2,0))</f>
        <v>0</v>
      </c>
      <c r="S90" s="180">
        <f t="shared" si="15"/>
        <v>0</v>
      </c>
      <c r="T90" s="185">
        <f t="shared" si="33"/>
        <v>0</v>
      </c>
      <c r="U90" s="186" t="str">
        <f t="shared" si="16"/>
        <v/>
      </c>
      <c r="V90" s="186" t="str">
        <f t="shared" si="17"/>
        <v/>
      </c>
      <c r="W90" s="168"/>
      <c r="X90" s="173"/>
      <c r="ALO90" s="32"/>
      <c r="ALP90" s="32"/>
      <c r="ALQ90" s="32"/>
      <c r="ALR90" s="32"/>
      <c r="ALS90" s="32"/>
      <c r="ALT90" s="32"/>
      <c r="ALU90" s="32"/>
      <c r="ALV90" s="32"/>
    </row>
    <row r="91" spans="1:1010" ht="38.25" customHeight="1" thickBot="1" x14ac:dyDescent="0.25">
      <c r="A91" s="235" t="s">
        <v>139</v>
      </c>
      <c r="B91" s="235"/>
      <c r="C91" s="42"/>
      <c r="D91" s="148" t="s">
        <v>78</v>
      </c>
      <c r="E91" s="32"/>
      <c r="F91" s="32"/>
      <c r="G91" s="48"/>
      <c r="H91" s="49"/>
      <c r="I91" s="48"/>
      <c r="J91" s="48"/>
      <c r="K91" s="50"/>
      <c r="L91" s="145"/>
      <c r="M91" s="146"/>
      <c r="N91" s="139"/>
      <c r="O91" s="139">
        <f>SUM(O30:O90)</f>
        <v>0</v>
      </c>
      <c r="P91" s="145"/>
      <c r="Q91" s="146"/>
      <c r="R91" s="139"/>
      <c r="S91" s="80">
        <f>SUM(S30:S90)</f>
        <v>0</v>
      </c>
      <c r="T91" s="79"/>
      <c r="W91" s="77"/>
      <c r="ALM91" s="32"/>
      <c r="ALN91" s="32"/>
      <c r="ALO91" s="32"/>
      <c r="ALP91" s="32"/>
      <c r="ALQ91" s="32"/>
      <c r="ALR91" s="32"/>
      <c r="ALS91" s="32"/>
      <c r="ALT91" s="32"/>
      <c r="ALU91" s="32"/>
      <c r="ALV91" s="32"/>
    </row>
    <row r="92" spans="1:1010" ht="12" customHeight="1" x14ac:dyDescent="0.2">
      <c r="A92" s="147" t="s">
        <v>79</v>
      </c>
      <c r="B92" s="32"/>
      <c r="C92" s="42"/>
      <c r="D92" s="42"/>
      <c r="E92" s="32"/>
      <c r="F92" s="32"/>
      <c r="G92" s="52"/>
      <c r="H92" s="53"/>
      <c r="I92" s="52"/>
      <c r="J92" s="52"/>
      <c r="K92" s="53"/>
      <c r="L92" s="54"/>
      <c r="M92" s="77"/>
      <c r="N92" s="55"/>
      <c r="O92" s="54"/>
      <c r="P92" s="54"/>
      <c r="Q92" s="54"/>
      <c r="R92" s="55"/>
      <c r="S92" s="54"/>
      <c r="T92" s="56"/>
      <c r="W92" s="77"/>
      <c r="AA92" s="161"/>
      <c r="AB92" s="162"/>
      <c r="ALR92" s="32"/>
      <c r="ALS92" s="32"/>
      <c r="ALT92" s="32"/>
      <c r="ALU92" s="32"/>
      <c r="ALV92" s="32"/>
    </row>
    <row r="93" spans="1:1010" ht="12" customHeight="1" x14ac:dyDescent="0.2">
      <c r="A93" s="68"/>
      <c r="B93" s="42"/>
      <c r="C93" s="248" t="s">
        <v>67</v>
      </c>
      <c r="D93" s="249"/>
      <c r="E93" s="249"/>
      <c r="F93" s="249"/>
      <c r="G93" s="249"/>
      <c r="H93" s="249"/>
      <c r="I93" s="250"/>
      <c r="J93" s="52"/>
      <c r="K93" s="53"/>
      <c r="L93" s="54"/>
      <c r="M93" s="54"/>
      <c r="N93" s="55"/>
      <c r="O93" s="54"/>
      <c r="P93" s="54"/>
      <c r="Q93" s="54"/>
      <c r="R93" s="55"/>
      <c r="S93" s="54"/>
      <c r="T93" s="56"/>
      <c r="W93" s="77"/>
      <c r="AA93" s="161"/>
      <c r="AB93" s="162"/>
      <c r="ALS93" s="32"/>
      <c r="ALT93" s="32"/>
      <c r="ALU93" s="32"/>
      <c r="ALV93" s="32"/>
    </row>
    <row r="94" spans="1:1010" ht="15" x14ac:dyDescent="0.25">
      <c r="C94" s="236"/>
      <c r="D94" s="237"/>
      <c r="E94" s="237"/>
      <c r="F94" s="237"/>
      <c r="G94" s="237"/>
      <c r="H94" s="237"/>
      <c r="I94" s="238"/>
      <c r="M94" s="32"/>
      <c r="N94" s="32"/>
      <c r="O94" s="32"/>
      <c r="P94" s="32"/>
      <c r="Q94" s="32"/>
      <c r="T94" s="43"/>
      <c r="ALS94" s="32"/>
      <c r="ALT94" s="32"/>
      <c r="ALU94" s="32"/>
      <c r="ALV94" s="32"/>
    </row>
    <row r="95" spans="1:1010" ht="46.5" customHeight="1" x14ac:dyDescent="0.2">
      <c r="C95" s="239" t="s">
        <v>68</v>
      </c>
      <c r="D95" s="240"/>
      <c r="E95" s="240"/>
      <c r="F95" s="240"/>
      <c r="G95" s="240"/>
      <c r="H95" s="240"/>
      <c r="I95" s="241"/>
      <c r="J95" s="32"/>
      <c r="K95" s="44" t="s">
        <v>59</v>
      </c>
      <c r="L95" s="44" t="s">
        <v>63</v>
      </c>
      <c r="M95" s="72" t="s">
        <v>62</v>
      </c>
      <c r="N95" s="72" t="s">
        <v>136</v>
      </c>
      <c r="O95" s="73" t="s">
        <v>60</v>
      </c>
      <c r="P95" s="32"/>
      <c r="Q95" s="32"/>
      <c r="ALR95" s="32"/>
      <c r="ALS95" s="32"/>
      <c r="ALT95" s="32"/>
      <c r="ALU95" s="32"/>
      <c r="ALV95" s="32"/>
    </row>
    <row r="96" spans="1:1010" x14ac:dyDescent="0.2">
      <c r="C96" s="242"/>
      <c r="D96" s="243"/>
      <c r="E96" s="243"/>
      <c r="F96" s="243"/>
      <c r="G96" s="243"/>
      <c r="H96" s="243"/>
      <c r="I96" s="244"/>
      <c r="J96" s="32"/>
      <c r="K96" s="45">
        <v>2022</v>
      </c>
      <c r="L96" s="155">
        <f>COUNTIF(O30:O90,"&gt;0")</f>
        <v>0</v>
      </c>
      <c r="M96" s="156">
        <f>+R22</f>
        <v>0</v>
      </c>
      <c r="N96" s="156">
        <f>+O91</f>
        <v>0</v>
      </c>
      <c r="O96" s="157">
        <f>IF($M96&gt;$N96,$N96,$M96)</f>
        <v>0</v>
      </c>
      <c r="P96" s="32"/>
      <c r="Q96" s="32"/>
      <c r="ALR96" s="32"/>
      <c r="ALS96" s="32"/>
      <c r="ALT96" s="32"/>
      <c r="ALU96" s="32"/>
      <c r="ALV96" s="32"/>
    </row>
    <row r="97" spans="1:1010" ht="21.75" customHeight="1" x14ac:dyDescent="0.2">
      <c r="A97" s="31"/>
      <c r="C97" s="242"/>
      <c r="D97" s="243"/>
      <c r="E97" s="243"/>
      <c r="F97" s="243"/>
      <c r="G97" s="243"/>
      <c r="H97" s="243"/>
      <c r="I97" s="244"/>
      <c r="J97" s="32"/>
      <c r="K97" s="45">
        <v>2023</v>
      </c>
      <c r="L97" s="155">
        <f>COUNTIF(S30:S90,"&gt;0")</f>
        <v>0</v>
      </c>
      <c r="M97" s="156">
        <f>+S22</f>
        <v>0</v>
      </c>
      <c r="N97" s="156">
        <f>+S91</f>
        <v>0</v>
      </c>
      <c r="O97" s="157">
        <f>IF($M97&gt;$N97,$N97,$M97)</f>
        <v>0</v>
      </c>
      <c r="P97" s="32"/>
      <c r="Q97" s="32"/>
      <c r="ALR97" s="32"/>
      <c r="ALS97" s="32"/>
      <c r="ALT97" s="32"/>
      <c r="ALU97" s="32"/>
      <c r="ALV97" s="32"/>
    </row>
    <row r="98" spans="1:1010" ht="15" customHeight="1" x14ac:dyDescent="0.2">
      <c r="A98" s="31"/>
      <c r="C98" s="245"/>
      <c r="D98" s="246"/>
      <c r="E98" s="246"/>
      <c r="F98" s="246"/>
      <c r="G98" s="246"/>
      <c r="H98" s="246"/>
      <c r="I98" s="247"/>
      <c r="J98" s="32"/>
      <c r="K98" s="46" t="s">
        <v>61</v>
      </c>
      <c r="L98" s="158"/>
      <c r="M98" s="159">
        <f>SUM(M96:M97)</f>
        <v>0</v>
      </c>
      <c r="N98" s="159">
        <f>SUM(N96:N97)</f>
        <v>0</v>
      </c>
      <c r="O98" s="160">
        <f>SUM(O96:O97)</f>
        <v>0</v>
      </c>
      <c r="P98" s="32"/>
      <c r="Q98" s="32"/>
      <c r="ALR98" s="32"/>
      <c r="ALS98" s="32"/>
      <c r="ALT98" s="32"/>
      <c r="ALU98" s="32"/>
      <c r="ALV98" s="32"/>
    </row>
    <row r="99" spans="1:1010" x14ac:dyDescent="0.2">
      <c r="A99" s="31"/>
      <c r="M99" s="32"/>
      <c r="N99" s="32"/>
      <c r="O99" s="32"/>
      <c r="P99" s="32"/>
      <c r="Q99" s="32"/>
      <c r="ALU99" s="32"/>
      <c r="ALV99" s="32"/>
    </row>
    <row r="100" spans="1:1010" x14ac:dyDescent="0.2">
      <c r="A100" s="31"/>
      <c r="M100" s="32"/>
      <c r="N100" s="32"/>
      <c r="O100" s="32"/>
      <c r="P100" s="32"/>
      <c r="Q100" s="32"/>
      <c r="ALV100" s="32"/>
    </row>
    <row r="101" spans="1:1010" x14ac:dyDescent="0.2">
      <c r="A101" s="31"/>
      <c r="M101" s="32"/>
      <c r="N101" s="32"/>
      <c r="O101" s="32"/>
      <c r="P101" s="32"/>
      <c r="Q101" s="32"/>
      <c r="ALV101" s="32"/>
    </row>
    <row r="102" spans="1:1010" x14ac:dyDescent="0.2">
      <c r="A102" s="31"/>
      <c r="J102" s="32"/>
      <c r="K102" s="32"/>
      <c r="L102" s="32"/>
      <c r="M102" s="32"/>
      <c r="N102" s="32"/>
      <c r="ALV102" s="32"/>
    </row>
    <row r="103" spans="1:1010" x14ac:dyDescent="0.2">
      <c r="A103" s="31"/>
      <c r="J103" s="32"/>
      <c r="K103" s="32"/>
      <c r="L103" s="32"/>
      <c r="M103" s="32"/>
      <c r="N103" s="32"/>
      <c r="ALV103" s="32"/>
    </row>
    <row r="104" spans="1:1010" x14ac:dyDescent="0.2">
      <c r="A104" s="31"/>
      <c r="J104" s="32"/>
      <c r="K104" s="32"/>
      <c r="L104" s="32"/>
      <c r="M104" s="32"/>
      <c r="N104" s="32"/>
      <c r="ALV104" s="32"/>
    </row>
    <row r="105" spans="1:1010" x14ac:dyDescent="0.2">
      <c r="A105" s="31"/>
      <c r="J105" s="32"/>
      <c r="K105" s="32"/>
      <c r="L105" s="32"/>
      <c r="M105" s="32"/>
      <c r="N105" s="32"/>
      <c r="ALV105" s="32"/>
    </row>
    <row r="106" spans="1:1010" x14ac:dyDescent="0.2">
      <c r="A106" s="31"/>
      <c r="ALV106" s="32"/>
    </row>
    <row r="107" spans="1:1010" ht="23.25" customHeight="1" x14ac:dyDescent="0.35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ALV107" s="32"/>
    </row>
  </sheetData>
  <sheetProtection algorithmName="SHA-512" hashValue="+CWIY1V1emx86ewXzDvkb2RAve/Vq6RCpSjbpXLxm0gb7ZQAkkQpH9XJg3Vn+u26sWxDIOY9gBfKjZxXmyLQkA==" saltValue="A4CGuUf9TPUk0cX1ZcGapQ==" spinCount="100000" sheet="1" formatCells="0" formatRows="0" insertRows="0" deleteRows="0"/>
  <mergeCells count="62">
    <mergeCell ref="A28:A29"/>
    <mergeCell ref="R11:S11"/>
    <mergeCell ref="C28:C29"/>
    <mergeCell ref="G28:G29"/>
    <mergeCell ref="F28:F29"/>
    <mergeCell ref="B28:B29"/>
    <mergeCell ref="P28:Q28"/>
    <mergeCell ref="D28:E28"/>
    <mergeCell ref="H28:H29"/>
    <mergeCell ref="I28:I29"/>
    <mergeCell ref="J28:J29"/>
    <mergeCell ref="K28:K29"/>
    <mergeCell ref="L28:M28"/>
    <mergeCell ref="N28:N29"/>
    <mergeCell ref="O28:O29"/>
    <mergeCell ref="Z11:AB11"/>
    <mergeCell ref="W12:X12"/>
    <mergeCell ref="Y12:Y13"/>
    <mergeCell ref="Z12:AA12"/>
    <mergeCell ref="AB12:AB13"/>
    <mergeCell ref="W11:Y11"/>
    <mergeCell ref="A107:W107"/>
    <mergeCell ref="A91:B91"/>
    <mergeCell ref="C94:I94"/>
    <mergeCell ref="C95:I95"/>
    <mergeCell ref="C96:I98"/>
    <mergeCell ref="C93:I93"/>
    <mergeCell ref="C1:Q1"/>
    <mergeCell ref="D4:P4"/>
    <mergeCell ref="K12:K13"/>
    <mergeCell ref="Q12:Q13"/>
    <mergeCell ref="N12:P12"/>
    <mergeCell ref="M12:M13"/>
    <mergeCell ref="C12:C13"/>
    <mergeCell ref="H12:H13"/>
    <mergeCell ref="G12:G13"/>
    <mergeCell ref="D12:D13"/>
    <mergeCell ref="B9:K9"/>
    <mergeCell ref="N11:Q11"/>
    <mergeCell ref="E12:F12"/>
    <mergeCell ref="B12:B13"/>
    <mergeCell ref="L12:L13"/>
    <mergeCell ref="D5:P5"/>
    <mergeCell ref="T4:U4"/>
    <mergeCell ref="D6:U6"/>
    <mergeCell ref="L27:O27"/>
    <mergeCell ref="P27:S27"/>
    <mergeCell ref="J12:J13"/>
    <mergeCell ref="I12:I13"/>
    <mergeCell ref="U27:V27"/>
    <mergeCell ref="U12:U13"/>
    <mergeCell ref="R12:T12"/>
    <mergeCell ref="D8:P8"/>
    <mergeCell ref="S8:U8"/>
    <mergeCell ref="A27:K27"/>
    <mergeCell ref="A12:A13"/>
    <mergeCell ref="A11:M11"/>
    <mergeCell ref="X27:X29"/>
    <mergeCell ref="W27:W29"/>
    <mergeCell ref="T27:T29"/>
    <mergeCell ref="R28:R29"/>
    <mergeCell ref="S28:S29"/>
  </mergeCells>
  <pageMargins left="0.19685039370078741" right="0.19685039370078741" top="0.35433070866141736" bottom="0.31496062992125984" header="0.51181102362204722" footer="0.15748031496062992"/>
  <pageSetup paperSize="8" scale="78" firstPageNumber="0" fitToHeight="0" orientation="landscape" verticalDpi="300" r:id="rId1"/>
  <headerFooter>
    <oddFooter>&amp;Rpáxina &amp;P de &amp;N</oddFooter>
  </headerFooter>
  <rowBreaks count="1" manualBreakCount="1">
    <brk id="2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despregables!$B$2:$B$9</xm:f>
          </x14:formula1>
          <xm:sqref>E14:E21 D30:D90</xm:sqref>
        </x14:dataValidation>
        <x14:dataValidation type="list" allowBlank="1" showInputMessage="1" showErrorMessage="1" xr:uid="{00000000-0002-0000-0000-000001000000}">
          <x14:formula1>
            <xm:f>despregables!$A$17:$A$19</xm:f>
          </x14:formula1>
          <xm:sqref>M14:M21</xm:sqref>
        </x14:dataValidation>
        <x14:dataValidation type="list" allowBlank="1" showInputMessage="1" showErrorMessage="1" xr:uid="{00000000-0002-0000-0000-000002000000}">
          <x14:formula1>
            <xm:f>despregables!$A$12:$A$15</xm:f>
          </x14:formula1>
          <xm:sqref>H30:H90 I14:I21</xm:sqref>
        </x14:dataValidation>
        <x14:dataValidation type="list" allowBlank="1" showInputMessage="1" showErrorMessage="1" xr:uid="{00000000-0002-0000-0000-000003000000}">
          <x14:formula1>
            <xm:f>despregables!$A$6:$A$9</xm:f>
          </x14:formula1>
          <xm:sqref>H14:H21 G30:G90</xm:sqref>
        </x14:dataValidation>
        <x14:dataValidation type="list" allowBlank="1" showInputMessage="1" showErrorMessage="1" xr:uid="{00000000-0002-0000-0000-000004000000}">
          <x14:formula1>
            <xm:f>despregables!A2:A4</xm:f>
          </x14:formula1>
          <xm:sqref>T5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D12"/>
  <sheetViews>
    <sheetView zoomScaleNormal="100" workbookViewId="0">
      <selection sqref="A1:D12"/>
    </sheetView>
  </sheetViews>
  <sheetFormatPr baseColWidth="10" defaultColWidth="8.85546875" defaultRowHeight="15" x14ac:dyDescent="0.25"/>
  <cols>
    <col min="1" max="1025" width="10.7109375" customWidth="1"/>
  </cols>
  <sheetData>
    <row r="1" spans="1:4" x14ac:dyDescent="0.25">
      <c r="A1" s="1">
        <v>40574</v>
      </c>
      <c r="B1">
        <v>1</v>
      </c>
      <c r="C1">
        <v>31</v>
      </c>
      <c r="D1">
        <v>-1</v>
      </c>
    </row>
    <row r="2" spans="1:4" x14ac:dyDescent="0.25">
      <c r="A2" s="1">
        <v>40602</v>
      </c>
      <c r="B2">
        <v>2</v>
      </c>
      <c r="C2">
        <v>29</v>
      </c>
      <c r="D2">
        <v>1</v>
      </c>
    </row>
    <row r="3" spans="1:4" x14ac:dyDescent="0.25">
      <c r="A3" s="1">
        <v>40633</v>
      </c>
      <c r="B3">
        <v>3</v>
      </c>
      <c r="C3">
        <v>31</v>
      </c>
      <c r="D3">
        <v>-1</v>
      </c>
    </row>
    <row r="4" spans="1:4" x14ac:dyDescent="0.25">
      <c r="A4" s="1">
        <v>40634</v>
      </c>
      <c r="B4">
        <v>4</v>
      </c>
      <c r="D4">
        <v>0</v>
      </c>
    </row>
    <row r="5" spans="1:4" x14ac:dyDescent="0.25">
      <c r="A5" s="1">
        <v>40694</v>
      </c>
      <c r="B5">
        <v>5</v>
      </c>
      <c r="C5">
        <v>31</v>
      </c>
      <c r="D5">
        <v>-1</v>
      </c>
    </row>
    <row r="6" spans="1:4" x14ac:dyDescent="0.25">
      <c r="A6" s="1">
        <v>40695</v>
      </c>
      <c r="B6">
        <v>6</v>
      </c>
      <c r="D6">
        <v>0</v>
      </c>
    </row>
    <row r="7" spans="1:4" x14ac:dyDescent="0.25">
      <c r="A7" s="1">
        <v>40755</v>
      </c>
      <c r="B7">
        <v>7</v>
      </c>
      <c r="C7">
        <v>31</v>
      </c>
      <c r="D7">
        <v>-1</v>
      </c>
    </row>
    <row r="8" spans="1:4" x14ac:dyDescent="0.25">
      <c r="A8" s="1">
        <v>40786</v>
      </c>
      <c r="B8">
        <v>8</v>
      </c>
      <c r="C8">
        <v>31</v>
      </c>
      <c r="D8">
        <v>-1</v>
      </c>
    </row>
    <row r="9" spans="1:4" x14ac:dyDescent="0.25">
      <c r="A9" s="1">
        <v>40787</v>
      </c>
      <c r="B9">
        <v>9</v>
      </c>
      <c r="D9">
        <v>0</v>
      </c>
    </row>
    <row r="10" spans="1:4" x14ac:dyDescent="0.25">
      <c r="A10" s="1">
        <v>40847</v>
      </c>
      <c r="B10">
        <v>10</v>
      </c>
      <c r="C10">
        <v>31</v>
      </c>
      <c r="D10">
        <v>-1</v>
      </c>
    </row>
    <row r="11" spans="1:4" x14ac:dyDescent="0.25">
      <c r="A11" s="1">
        <v>40848</v>
      </c>
      <c r="B11">
        <v>11</v>
      </c>
      <c r="D11">
        <v>0</v>
      </c>
    </row>
    <row r="12" spans="1:4" x14ac:dyDescent="0.25">
      <c r="A12" s="1">
        <v>40908</v>
      </c>
      <c r="B12">
        <v>12</v>
      </c>
      <c r="C12">
        <v>31</v>
      </c>
      <c r="D12">
        <v>-1</v>
      </c>
    </row>
  </sheetData>
  <sheetProtection password="CC5C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E19"/>
  <sheetViews>
    <sheetView workbookViewId="0">
      <selection activeCell="D30" sqref="D30"/>
    </sheetView>
  </sheetViews>
  <sheetFormatPr baseColWidth="10" defaultColWidth="11.42578125" defaultRowHeight="15" x14ac:dyDescent="0.25"/>
  <cols>
    <col min="1" max="1" width="15.85546875" bestFit="1" customWidth="1"/>
    <col min="2" max="2" width="19.85546875" customWidth="1"/>
    <col min="3" max="3" width="15.28515625" bestFit="1" customWidth="1"/>
    <col min="4" max="4" width="56.42578125" bestFit="1" customWidth="1"/>
    <col min="5" max="5" width="46" bestFit="1" customWidth="1"/>
  </cols>
  <sheetData>
    <row r="1" spans="1:5" ht="16.5" x14ac:dyDescent="0.3">
      <c r="A1" s="2" t="s">
        <v>22</v>
      </c>
      <c r="B1" s="2" t="s">
        <v>23</v>
      </c>
      <c r="C1" s="2" t="s">
        <v>24</v>
      </c>
      <c r="D1" s="3" t="s">
        <v>25</v>
      </c>
      <c r="E1" s="3" t="s">
        <v>26</v>
      </c>
    </row>
    <row r="2" spans="1:5" ht="16.5" x14ac:dyDescent="0.3">
      <c r="A2" t="s">
        <v>84</v>
      </c>
      <c r="B2" s="5"/>
      <c r="C2" s="5" t="s">
        <v>27</v>
      </c>
      <c r="D2" s="6" t="s">
        <v>28</v>
      </c>
      <c r="E2" s="5" t="s">
        <v>29</v>
      </c>
    </row>
    <row r="3" spans="1:5" ht="16.5" x14ac:dyDescent="0.3">
      <c r="A3" s="4" t="s">
        <v>9</v>
      </c>
      <c r="B3" t="s">
        <v>137</v>
      </c>
      <c r="C3" s="7" t="s">
        <v>31</v>
      </c>
      <c r="D3" s="8" t="s">
        <v>32</v>
      </c>
      <c r="E3" s="8" t="s">
        <v>33</v>
      </c>
    </row>
    <row r="4" spans="1:5" ht="16.5" x14ac:dyDescent="0.3">
      <c r="A4" s="7" t="s">
        <v>0</v>
      </c>
      <c r="B4" t="s">
        <v>138</v>
      </c>
      <c r="C4" s="7" t="s">
        <v>35</v>
      </c>
      <c r="D4" s="8" t="s">
        <v>36</v>
      </c>
      <c r="E4" s="8" t="s">
        <v>37</v>
      </c>
    </row>
    <row r="5" spans="1:5" ht="16.5" x14ac:dyDescent="0.3">
      <c r="A5" s="2" t="s">
        <v>38</v>
      </c>
      <c r="B5" s="7" t="s">
        <v>30</v>
      </c>
      <c r="C5" s="7" t="s">
        <v>40</v>
      </c>
      <c r="E5" s="8" t="s">
        <v>41</v>
      </c>
    </row>
    <row r="6" spans="1:5" ht="16.5" x14ac:dyDescent="0.3">
      <c r="B6" s="7" t="s">
        <v>34</v>
      </c>
      <c r="C6" s="7"/>
      <c r="E6" s="8" t="s">
        <v>43</v>
      </c>
    </row>
    <row r="7" spans="1:5" ht="16.5" x14ac:dyDescent="0.3">
      <c r="A7" s="4" t="s">
        <v>44</v>
      </c>
      <c r="B7" s="7" t="s">
        <v>39</v>
      </c>
      <c r="C7" s="7"/>
    </row>
    <row r="8" spans="1:5" ht="16.5" x14ac:dyDescent="0.3">
      <c r="A8" s="7" t="s">
        <v>46</v>
      </c>
      <c r="B8" s="7" t="s">
        <v>42</v>
      </c>
      <c r="C8" s="7"/>
    </row>
    <row r="9" spans="1:5" ht="16.5" x14ac:dyDescent="0.3">
      <c r="A9" s="7" t="s">
        <v>147</v>
      </c>
      <c r="B9" s="7" t="s">
        <v>45</v>
      </c>
      <c r="C9" s="7"/>
    </row>
    <row r="10" spans="1:5" ht="16.5" x14ac:dyDescent="0.3">
      <c r="A10" s="7"/>
      <c r="C10" s="7"/>
    </row>
    <row r="11" spans="1:5" ht="16.5" x14ac:dyDescent="0.3">
      <c r="A11" s="2" t="s">
        <v>47</v>
      </c>
      <c r="B11" s="9" t="s">
        <v>141</v>
      </c>
    </row>
    <row r="12" spans="1:5" ht="16.5" x14ac:dyDescent="0.3">
      <c r="A12" s="5"/>
    </row>
    <row r="13" spans="1:5" ht="16.5" x14ac:dyDescent="0.3">
      <c r="A13" s="4" t="s">
        <v>30</v>
      </c>
    </row>
    <row r="14" spans="1:5" ht="16.5" x14ac:dyDescent="0.3">
      <c r="A14" s="7" t="s">
        <v>48</v>
      </c>
      <c r="C14" s="51">
        <v>43889</v>
      </c>
    </row>
    <row r="15" spans="1:5" ht="16.5" x14ac:dyDescent="0.3">
      <c r="A15" s="7" t="s">
        <v>55</v>
      </c>
    </row>
    <row r="16" spans="1:5" ht="16.5" x14ac:dyDescent="0.3">
      <c r="A16" s="2" t="s">
        <v>3</v>
      </c>
    </row>
    <row r="18" spans="1:1" x14ac:dyDescent="0.25">
      <c r="A18" t="s">
        <v>49</v>
      </c>
    </row>
    <row r="19" spans="1:1" x14ac:dyDescent="0.25">
      <c r="A19" t="s">
        <v>50</v>
      </c>
    </row>
  </sheetData>
  <sheetProtection password="CC5C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L45"/>
  <sheetViews>
    <sheetView topLeftCell="A19" zoomScaleNormal="100" workbookViewId="0">
      <selection activeCell="H42" sqref="H42"/>
    </sheetView>
  </sheetViews>
  <sheetFormatPr baseColWidth="10" defaultColWidth="11.42578125" defaultRowHeight="15" x14ac:dyDescent="0.25"/>
  <cols>
    <col min="2" max="3" width="12.7109375" customWidth="1"/>
    <col min="6" max="6" width="12.7109375" customWidth="1"/>
    <col min="9" max="9" width="13.140625" customWidth="1"/>
    <col min="12" max="12" width="13.85546875" customWidth="1"/>
  </cols>
  <sheetData>
    <row r="1" spans="1:12" ht="34.9" customHeight="1" thickBot="1" x14ac:dyDescent="0.3">
      <c r="A1" s="264" t="s">
        <v>127</v>
      </c>
      <c r="B1" s="265"/>
      <c r="C1" s="266"/>
      <c r="D1" s="267" t="s">
        <v>128</v>
      </c>
      <c r="E1" s="267"/>
      <c r="F1" s="268"/>
      <c r="G1" s="267" t="s">
        <v>129</v>
      </c>
      <c r="H1" s="267"/>
      <c r="I1" s="268"/>
      <c r="J1" s="267" t="s">
        <v>130</v>
      </c>
      <c r="K1" s="267"/>
      <c r="L1" s="269"/>
    </row>
    <row r="2" spans="1:12" ht="15.75" thickTop="1" x14ac:dyDescent="0.25">
      <c r="A2" s="115" t="s">
        <v>85</v>
      </c>
      <c r="B2" s="116" t="s">
        <v>86</v>
      </c>
      <c r="C2" s="117" t="s">
        <v>87</v>
      </c>
      <c r="D2" s="100" t="s">
        <v>85</v>
      </c>
      <c r="E2" s="85" t="s">
        <v>86</v>
      </c>
      <c r="F2" s="86" t="s">
        <v>87</v>
      </c>
      <c r="G2" s="100" t="s">
        <v>85</v>
      </c>
      <c r="H2" s="85" t="s">
        <v>86</v>
      </c>
      <c r="I2" s="86" t="s">
        <v>87</v>
      </c>
      <c r="J2" s="100" t="s">
        <v>85</v>
      </c>
      <c r="K2" s="85" t="s">
        <v>86</v>
      </c>
      <c r="L2" s="112" t="s">
        <v>88</v>
      </c>
    </row>
    <row r="3" spans="1:12" x14ac:dyDescent="0.25">
      <c r="A3" s="118">
        <v>1</v>
      </c>
      <c r="B3" s="119">
        <v>1.3333333333333299</v>
      </c>
      <c r="C3" s="120">
        <v>6.6666666666666696</v>
      </c>
      <c r="D3" s="101">
        <v>16</v>
      </c>
      <c r="E3" s="88">
        <v>24</v>
      </c>
      <c r="F3" s="89">
        <v>106.67</v>
      </c>
      <c r="G3" s="101">
        <v>31</v>
      </c>
      <c r="H3" s="87">
        <v>84.67</v>
      </c>
      <c r="I3" s="103">
        <v>206.67</v>
      </c>
      <c r="J3" s="101">
        <v>46</v>
      </c>
      <c r="K3" s="88">
        <v>153.33000000000001</v>
      </c>
      <c r="L3" s="113">
        <v>306.67</v>
      </c>
    </row>
    <row r="4" spans="1:12" x14ac:dyDescent="0.25">
      <c r="A4" s="121">
        <v>2</v>
      </c>
      <c r="B4" s="119">
        <v>2.6666666666666701</v>
      </c>
      <c r="C4" s="120">
        <v>13.3333333333333</v>
      </c>
      <c r="D4" s="102">
        <v>17</v>
      </c>
      <c r="E4" s="88">
        <v>28</v>
      </c>
      <c r="F4" s="89">
        <v>113.34</v>
      </c>
      <c r="G4" s="102">
        <v>32</v>
      </c>
      <c r="H4" s="87">
        <v>89.34</v>
      </c>
      <c r="I4" s="103">
        <v>213.34</v>
      </c>
      <c r="J4" s="102">
        <v>47</v>
      </c>
      <c r="K4" s="88">
        <v>156.66</v>
      </c>
      <c r="L4" s="113">
        <v>313.33999999999997</v>
      </c>
    </row>
    <row r="5" spans="1:12" x14ac:dyDescent="0.25">
      <c r="A5" s="118">
        <v>3</v>
      </c>
      <c r="B5" s="119">
        <v>4</v>
      </c>
      <c r="C5" s="120">
        <v>20</v>
      </c>
      <c r="D5" s="102">
        <v>18</v>
      </c>
      <c r="E5" s="88">
        <v>32</v>
      </c>
      <c r="F5" s="89">
        <v>120.01</v>
      </c>
      <c r="G5" s="102">
        <v>33</v>
      </c>
      <c r="H5" s="87">
        <v>94.01</v>
      </c>
      <c r="I5" s="103">
        <v>220.01</v>
      </c>
      <c r="J5" s="102">
        <v>48</v>
      </c>
      <c r="K5" s="88">
        <v>159.99</v>
      </c>
      <c r="L5" s="113">
        <v>320.01</v>
      </c>
    </row>
    <row r="6" spans="1:12" x14ac:dyDescent="0.25">
      <c r="A6" s="121">
        <v>4</v>
      </c>
      <c r="B6" s="119">
        <v>5.3333333333333304</v>
      </c>
      <c r="C6" s="120">
        <v>26.6666666666667</v>
      </c>
      <c r="D6" s="102">
        <v>19</v>
      </c>
      <c r="E6" s="88">
        <v>36</v>
      </c>
      <c r="F6" s="89">
        <v>126.68</v>
      </c>
      <c r="G6" s="102">
        <v>34</v>
      </c>
      <c r="H6" s="87">
        <v>98.68</v>
      </c>
      <c r="I6" s="103">
        <v>226.68</v>
      </c>
      <c r="J6" s="102">
        <v>49</v>
      </c>
      <c r="K6" s="88">
        <v>163.32</v>
      </c>
      <c r="L6" s="113">
        <v>326.68</v>
      </c>
    </row>
    <row r="7" spans="1:12" x14ac:dyDescent="0.25">
      <c r="A7" s="118">
        <v>5</v>
      </c>
      <c r="B7" s="119">
        <v>6.6666666666666696</v>
      </c>
      <c r="C7" s="120">
        <v>33.3333333333333</v>
      </c>
      <c r="D7" s="102">
        <v>20</v>
      </c>
      <c r="E7" s="88">
        <v>40</v>
      </c>
      <c r="F7" s="89">
        <v>133.35</v>
      </c>
      <c r="G7" s="102">
        <v>35</v>
      </c>
      <c r="H7" s="87">
        <v>103.35</v>
      </c>
      <c r="I7" s="103">
        <v>233.35</v>
      </c>
      <c r="J7" s="102">
        <v>50</v>
      </c>
      <c r="K7" s="88">
        <v>166.65</v>
      </c>
      <c r="L7" s="113">
        <v>333.35</v>
      </c>
    </row>
    <row r="8" spans="1:12" x14ac:dyDescent="0.25">
      <c r="A8" s="121">
        <v>6</v>
      </c>
      <c r="B8" s="119">
        <v>8</v>
      </c>
      <c r="C8" s="120">
        <v>40</v>
      </c>
      <c r="D8" s="102">
        <v>21</v>
      </c>
      <c r="E8" s="88">
        <v>44</v>
      </c>
      <c r="F8" s="89">
        <v>140.02000000000001</v>
      </c>
      <c r="G8" s="102">
        <v>36</v>
      </c>
      <c r="H8" s="87">
        <v>108.02</v>
      </c>
      <c r="I8" s="103">
        <v>240.02</v>
      </c>
      <c r="J8" s="102">
        <v>51</v>
      </c>
      <c r="K8" s="88">
        <v>169.98</v>
      </c>
      <c r="L8" s="113">
        <v>340.02</v>
      </c>
    </row>
    <row r="9" spans="1:12" x14ac:dyDescent="0.25">
      <c r="A9" s="118">
        <v>7</v>
      </c>
      <c r="B9" s="119">
        <v>9.3333333333333304</v>
      </c>
      <c r="C9" s="120">
        <v>46.6666666666667</v>
      </c>
      <c r="D9" s="102">
        <v>22</v>
      </c>
      <c r="E9" s="88">
        <v>48</v>
      </c>
      <c r="F9" s="89">
        <v>146.69</v>
      </c>
      <c r="G9" s="102">
        <v>37</v>
      </c>
      <c r="H9" s="87">
        <v>112.69</v>
      </c>
      <c r="I9" s="103">
        <v>246.69</v>
      </c>
      <c r="J9" s="102">
        <v>52</v>
      </c>
      <c r="K9" s="88">
        <v>173.31</v>
      </c>
      <c r="L9" s="113">
        <v>346.69</v>
      </c>
    </row>
    <row r="10" spans="1:12" x14ac:dyDescent="0.25">
      <c r="A10" s="121">
        <v>8</v>
      </c>
      <c r="B10" s="119">
        <v>10.6666666666667</v>
      </c>
      <c r="C10" s="120">
        <v>53.3333333333333</v>
      </c>
      <c r="D10" s="102">
        <v>23</v>
      </c>
      <c r="E10" s="88">
        <v>52</v>
      </c>
      <c r="F10" s="89">
        <v>153.36000000000001</v>
      </c>
      <c r="G10" s="102">
        <v>38</v>
      </c>
      <c r="H10" s="87">
        <v>117.36</v>
      </c>
      <c r="I10" s="103">
        <v>253.36</v>
      </c>
      <c r="J10" s="102">
        <v>53</v>
      </c>
      <c r="K10" s="88">
        <v>176.64</v>
      </c>
      <c r="L10" s="113">
        <v>353.36</v>
      </c>
    </row>
    <row r="11" spans="1:12" x14ac:dyDescent="0.25">
      <c r="A11" s="118">
        <v>9</v>
      </c>
      <c r="B11" s="119">
        <v>12</v>
      </c>
      <c r="C11" s="120">
        <v>60</v>
      </c>
      <c r="D11" s="102">
        <v>24</v>
      </c>
      <c r="E11" s="88">
        <v>56</v>
      </c>
      <c r="F11" s="89">
        <v>160.03</v>
      </c>
      <c r="G11" s="102">
        <v>39</v>
      </c>
      <c r="H11" s="87">
        <v>122.03</v>
      </c>
      <c r="I11" s="103">
        <v>260.02999999999997</v>
      </c>
      <c r="J11" s="102">
        <v>54</v>
      </c>
      <c r="K11" s="88">
        <v>179.97</v>
      </c>
      <c r="L11" s="113">
        <v>360.03</v>
      </c>
    </row>
    <row r="12" spans="1:12" x14ac:dyDescent="0.25">
      <c r="A12" s="121">
        <v>10</v>
      </c>
      <c r="B12" s="119">
        <v>13.3333333333333</v>
      </c>
      <c r="C12" s="120">
        <v>66.6666666666667</v>
      </c>
      <c r="D12" s="102">
        <v>25</v>
      </c>
      <c r="E12" s="88">
        <v>60</v>
      </c>
      <c r="F12" s="103">
        <v>166.7</v>
      </c>
      <c r="G12" s="102">
        <v>40</v>
      </c>
      <c r="H12" s="87">
        <v>126.7</v>
      </c>
      <c r="I12" s="103">
        <v>266.7</v>
      </c>
      <c r="J12" s="102">
        <v>55</v>
      </c>
      <c r="K12" s="87">
        <v>183.3</v>
      </c>
      <c r="L12" s="113">
        <v>366.7</v>
      </c>
    </row>
    <row r="13" spans="1:12" x14ac:dyDescent="0.25">
      <c r="A13" s="118">
        <v>11</v>
      </c>
      <c r="B13" s="119">
        <v>14.6666666666667</v>
      </c>
      <c r="C13" s="120">
        <v>73.3333333333333</v>
      </c>
      <c r="D13" s="102">
        <v>26</v>
      </c>
      <c r="E13" s="88">
        <v>64</v>
      </c>
      <c r="F13" s="89">
        <v>173.37</v>
      </c>
      <c r="G13" s="102">
        <v>41</v>
      </c>
      <c r="H13" s="87">
        <v>131.37</v>
      </c>
      <c r="I13" s="103">
        <v>273.37</v>
      </c>
      <c r="J13" s="102">
        <v>56</v>
      </c>
      <c r="K13" s="88">
        <v>186.63</v>
      </c>
      <c r="L13" s="113">
        <v>373.37</v>
      </c>
    </row>
    <row r="14" spans="1:12" x14ac:dyDescent="0.25">
      <c r="A14" s="121">
        <v>12</v>
      </c>
      <c r="B14" s="119">
        <v>16</v>
      </c>
      <c r="C14" s="120">
        <v>80</v>
      </c>
      <c r="D14" s="102">
        <v>27</v>
      </c>
      <c r="E14" s="88">
        <v>68</v>
      </c>
      <c r="F14" s="89">
        <v>180.04</v>
      </c>
      <c r="G14" s="102">
        <v>42</v>
      </c>
      <c r="H14" s="87">
        <v>136.04</v>
      </c>
      <c r="I14" s="103">
        <v>280.04000000000002</v>
      </c>
      <c r="J14" s="102">
        <v>57</v>
      </c>
      <c r="K14" s="88">
        <v>189.96</v>
      </c>
      <c r="L14" s="113">
        <v>380.04</v>
      </c>
    </row>
    <row r="15" spans="1:12" x14ac:dyDescent="0.25">
      <c r="A15" s="118">
        <v>13</v>
      </c>
      <c r="B15" s="119">
        <v>17.3333333333333</v>
      </c>
      <c r="C15" s="120">
        <v>86.6666666666667</v>
      </c>
      <c r="D15" s="102">
        <v>28</v>
      </c>
      <c r="E15" s="88">
        <v>72</v>
      </c>
      <c r="F15" s="89">
        <v>186.71</v>
      </c>
      <c r="G15" s="102">
        <v>43</v>
      </c>
      <c r="H15" s="87">
        <v>140.71</v>
      </c>
      <c r="I15" s="103">
        <v>286.70999999999998</v>
      </c>
      <c r="J15" s="102">
        <v>58</v>
      </c>
      <c r="K15" s="88">
        <v>193.29</v>
      </c>
      <c r="L15" s="113">
        <v>386.71</v>
      </c>
    </row>
    <row r="16" spans="1:12" x14ac:dyDescent="0.25">
      <c r="A16" s="121">
        <v>14</v>
      </c>
      <c r="B16" s="119">
        <v>18.6666666666667</v>
      </c>
      <c r="C16" s="120">
        <v>93.3333333333333</v>
      </c>
      <c r="D16" s="102">
        <v>29</v>
      </c>
      <c r="E16" s="88">
        <v>76</v>
      </c>
      <c r="F16" s="89">
        <v>193.38</v>
      </c>
      <c r="G16" s="102">
        <v>44</v>
      </c>
      <c r="H16" s="87">
        <v>145.38</v>
      </c>
      <c r="I16" s="103">
        <v>293.38</v>
      </c>
      <c r="J16" s="102">
        <v>59</v>
      </c>
      <c r="K16" s="88">
        <v>196.62</v>
      </c>
      <c r="L16" s="113">
        <v>393.38</v>
      </c>
    </row>
    <row r="17" spans="1:12" ht="15.75" thickBot="1" x14ac:dyDescent="0.3">
      <c r="A17" s="122">
        <v>15</v>
      </c>
      <c r="B17" s="123">
        <v>20</v>
      </c>
      <c r="C17" s="124">
        <v>100</v>
      </c>
      <c r="D17" s="106">
        <v>30</v>
      </c>
      <c r="E17" s="107">
        <v>80</v>
      </c>
      <c r="F17" s="108">
        <v>200</v>
      </c>
      <c r="G17" s="109">
        <v>45</v>
      </c>
      <c r="H17" s="110">
        <v>150.05000000000001</v>
      </c>
      <c r="I17" s="111">
        <v>300</v>
      </c>
      <c r="J17" s="109">
        <v>60</v>
      </c>
      <c r="K17" s="107">
        <v>200</v>
      </c>
      <c r="L17" s="114">
        <v>400</v>
      </c>
    </row>
    <row r="18" spans="1:12" ht="15.6" customHeight="1" thickTop="1" x14ac:dyDescent="0.25">
      <c r="A18" s="262" t="s">
        <v>89</v>
      </c>
      <c r="B18" s="259"/>
      <c r="C18" s="263"/>
      <c r="D18" s="259" t="s">
        <v>90</v>
      </c>
      <c r="E18" s="259"/>
      <c r="F18" s="260"/>
      <c r="G18" s="259" t="s">
        <v>89</v>
      </c>
      <c r="H18" s="259"/>
      <c r="I18" s="260"/>
      <c r="J18" s="259" t="s">
        <v>89</v>
      </c>
      <c r="K18" s="259"/>
      <c r="L18" s="261"/>
    </row>
    <row r="19" spans="1:12" x14ac:dyDescent="0.25">
      <c r="A19" s="91"/>
      <c r="B19" s="90"/>
      <c r="C19" s="98"/>
      <c r="D19" s="90"/>
      <c r="E19" s="90"/>
      <c r="F19" s="104"/>
      <c r="G19" s="90" t="s">
        <v>91</v>
      </c>
      <c r="H19" s="90"/>
      <c r="I19" s="104" t="s">
        <v>92</v>
      </c>
      <c r="J19" s="90"/>
      <c r="K19" s="90"/>
      <c r="L19" s="94"/>
    </row>
    <row r="20" spans="1:12" x14ac:dyDescent="0.25">
      <c r="A20" s="92" t="s">
        <v>93</v>
      </c>
      <c r="B20" s="93">
        <v>1</v>
      </c>
      <c r="C20" s="99">
        <v>0.2</v>
      </c>
      <c r="D20" s="93" t="s">
        <v>94</v>
      </c>
      <c r="E20" s="93">
        <v>1</v>
      </c>
      <c r="F20" s="105">
        <v>0.8</v>
      </c>
      <c r="G20" s="93" t="s">
        <v>95</v>
      </c>
      <c r="H20" s="93">
        <v>2</v>
      </c>
      <c r="I20" s="105" t="s">
        <v>96</v>
      </c>
      <c r="J20" s="93" t="s">
        <v>97</v>
      </c>
      <c r="K20" s="93">
        <v>2</v>
      </c>
      <c r="L20" s="95" t="s">
        <v>98</v>
      </c>
    </row>
    <row r="21" spans="1:12" x14ac:dyDescent="0.25">
      <c r="A21" s="92" t="s">
        <v>99</v>
      </c>
      <c r="B21" s="93">
        <v>1</v>
      </c>
      <c r="C21" s="99">
        <v>1</v>
      </c>
      <c r="D21" s="93" t="s">
        <v>100</v>
      </c>
      <c r="E21" s="93">
        <v>2</v>
      </c>
      <c r="F21" s="105" t="s">
        <v>101</v>
      </c>
      <c r="G21" s="93" t="s">
        <v>102</v>
      </c>
      <c r="H21" s="93">
        <v>3</v>
      </c>
      <c r="I21" s="105" t="s">
        <v>103</v>
      </c>
      <c r="J21" s="93" t="s">
        <v>104</v>
      </c>
      <c r="K21" s="93">
        <v>4</v>
      </c>
      <c r="L21" s="95" t="s">
        <v>105</v>
      </c>
    </row>
    <row r="22" spans="1:12" s="96" customFormat="1" ht="14.45" customHeight="1" thickBot="1" x14ac:dyDescent="0.3">
      <c r="A22" s="270" t="s">
        <v>106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2"/>
    </row>
    <row r="23" spans="1:12" s="96" customFormat="1" ht="14.45" customHeight="1" thickBot="1" x14ac:dyDescent="0.3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0.9" customHeight="1" thickBot="1" x14ac:dyDescent="0.3">
      <c r="A24" s="264" t="s">
        <v>131</v>
      </c>
      <c r="B24" s="265"/>
      <c r="C24" s="266"/>
      <c r="D24" s="267" t="s">
        <v>132</v>
      </c>
      <c r="E24" s="267"/>
      <c r="F24" s="268"/>
      <c r="G24" s="267" t="s">
        <v>133</v>
      </c>
      <c r="H24" s="267"/>
      <c r="I24" s="268"/>
      <c r="J24" s="267" t="s">
        <v>134</v>
      </c>
      <c r="K24" s="267"/>
      <c r="L24" s="269"/>
    </row>
    <row r="25" spans="1:12" ht="15.75" thickTop="1" x14ac:dyDescent="0.25">
      <c r="A25" s="115" t="s">
        <v>85</v>
      </c>
      <c r="B25" s="116" t="s">
        <v>86</v>
      </c>
      <c r="C25" s="117" t="s">
        <v>87</v>
      </c>
      <c r="D25" s="100" t="s">
        <v>85</v>
      </c>
      <c r="E25" s="85" t="s">
        <v>86</v>
      </c>
      <c r="F25" s="86" t="s">
        <v>87</v>
      </c>
      <c r="G25" s="100" t="s">
        <v>85</v>
      </c>
      <c r="H25" s="85" t="s">
        <v>86</v>
      </c>
      <c r="I25" s="86" t="s">
        <v>87</v>
      </c>
      <c r="J25" s="100" t="s">
        <v>85</v>
      </c>
      <c r="K25" s="85" t="s">
        <v>86</v>
      </c>
      <c r="L25" s="112" t="s">
        <v>107</v>
      </c>
    </row>
    <row r="26" spans="1:12" x14ac:dyDescent="0.25">
      <c r="A26" s="118">
        <v>61</v>
      </c>
      <c r="B26" s="119">
        <v>203.33</v>
      </c>
      <c r="C26" s="120">
        <v>406.67</v>
      </c>
      <c r="D26" s="101">
        <v>76</v>
      </c>
      <c r="E26" s="88">
        <v>253.33</v>
      </c>
      <c r="F26" s="89">
        <v>506.67</v>
      </c>
      <c r="G26" s="101">
        <v>91</v>
      </c>
      <c r="H26" s="87">
        <v>303.33</v>
      </c>
      <c r="I26" s="103">
        <v>606.66999999999996</v>
      </c>
      <c r="J26" s="101">
        <v>106</v>
      </c>
      <c r="K26" s="88">
        <v>353.33</v>
      </c>
      <c r="L26" s="113">
        <v>706.67</v>
      </c>
    </row>
    <row r="27" spans="1:12" x14ac:dyDescent="0.25">
      <c r="A27" s="121">
        <v>62</v>
      </c>
      <c r="B27" s="119">
        <v>206.66</v>
      </c>
      <c r="C27" s="120">
        <v>413.34</v>
      </c>
      <c r="D27" s="102">
        <v>77</v>
      </c>
      <c r="E27" s="88">
        <v>256.66000000000003</v>
      </c>
      <c r="F27" s="89">
        <v>513.34</v>
      </c>
      <c r="G27" s="102">
        <v>92</v>
      </c>
      <c r="H27" s="87">
        <v>306.66000000000003</v>
      </c>
      <c r="I27" s="103">
        <v>613.34</v>
      </c>
      <c r="J27" s="102">
        <v>107</v>
      </c>
      <c r="K27" s="88">
        <v>356.66</v>
      </c>
      <c r="L27" s="113">
        <v>713.34</v>
      </c>
    </row>
    <row r="28" spans="1:12" x14ac:dyDescent="0.25">
      <c r="A28" s="118">
        <v>63</v>
      </c>
      <c r="B28" s="119">
        <v>209.99</v>
      </c>
      <c r="C28" s="120">
        <v>420.01</v>
      </c>
      <c r="D28" s="102">
        <v>78</v>
      </c>
      <c r="E28" s="88">
        <v>259.99</v>
      </c>
      <c r="F28" s="89">
        <v>520.01</v>
      </c>
      <c r="G28" s="102">
        <v>93</v>
      </c>
      <c r="H28" s="87">
        <v>309.99</v>
      </c>
      <c r="I28" s="103">
        <v>620.01</v>
      </c>
      <c r="J28" s="102">
        <v>108</v>
      </c>
      <c r="K28" s="88">
        <v>359.99</v>
      </c>
      <c r="L28" s="113">
        <v>720.01</v>
      </c>
    </row>
    <row r="29" spans="1:12" x14ac:dyDescent="0.25">
      <c r="A29" s="121">
        <v>64</v>
      </c>
      <c r="B29" s="119">
        <v>213.32</v>
      </c>
      <c r="C29" s="120">
        <v>426.68</v>
      </c>
      <c r="D29" s="102">
        <v>79</v>
      </c>
      <c r="E29" s="88">
        <v>263.32</v>
      </c>
      <c r="F29" s="89">
        <v>526.67999999999995</v>
      </c>
      <c r="G29" s="102">
        <v>94</v>
      </c>
      <c r="H29" s="87">
        <v>313.32</v>
      </c>
      <c r="I29" s="103">
        <v>626.67999999999995</v>
      </c>
      <c r="J29" s="102">
        <v>109</v>
      </c>
      <c r="K29" s="88">
        <v>363.32</v>
      </c>
      <c r="L29" s="113">
        <v>726.68</v>
      </c>
    </row>
    <row r="30" spans="1:12" x14ac:dyDescent="0.25">
      <c r="A30" s="118">
        <v>65</v>
      </c>
      <c r="B30" s="119">
        <v>216.65</v>
      </c>
      <c r="C30" s="120">
        <v>433.35</v>
      </c>
      <c r="D30" s="102">
        <v>80</v>
      </c>
      <c r="E30" s="88">
        <v>266.64999999999998</v>
      </c>
      <c r="F30" s="89">
        <v>533.35</v>
      </c>
      <c r="G30" s="102">
        <v>95</v>
      </c>
      <c r="H30" s="87">
        <v>316.64999999999998</v>
      </c>
      <c r="I30" s="103">
        <v>633.35</v>
      </c>
      <c r="J30" s="102">
        <v>110</v>
      </c>
      <c r="K30" s="88">
        <v>366.65</v>
      </c>
      <c r="L30" s="113">
        <v>733.35</v>
      </c>
    </row>
    <row r="31" spans="1:12" x14ac:dyDescent="0.25">
      <c r="A31" s="121">
        <v>66</v>
      </c>
      <c r="B31" s="119">
        <v>219.98</v>
      </c>
      <c r="C31" s="120">
        <v>440.02</v>
      </c>
      <c r="D31" s="102">
        <v>81</v>
      </c>
      <c r="E31" s="88">
        <v>269.98</v>
      </c>
      <c r="F31" s="89">
        <v>540.02</v>
      </c>
      <c r="G31" s="102">
        <v>96</v>
      </c>
      <c r="H31" s="87">
        <v>319.98</v>
      </c>
      <c r="I31" s="103">
        <v>640.02</v>
      </c>
      <c r="J31" s="102">
        <v>111</v>
      </c>
      <c r="K31" s="88">
        <v>369.98</v>
      </c>
      <c r="L31" s="113">
        <v>740.02</v>
      </c>
    </row>
    <row r="32" spans="1:12" x14ac:dyDescent="0.25">
      <c r="A32" s="118">
        <v>67</v>
      </c>
      <c r="B32" s="119">
        <v>223.31</v>
      </c>
      <c r="C32" s="120">
        <v>446.69</v>
      </c>
      <c r="D32" s="102">
        <v>82</v>
      </c>
      <c r="E32" s="88">
        <v>273.31</v>
      </c>
      <c r="F32" s="89">
        <v>546.69000000000005</v>
      </c>
      <c r="G32" s="102">
        <v>97</v>
      </c>
      <c r="H32" s="87">
        <v>323.31</v>
      </c>
      <c r="I32" s="103">
        <v>646.69000000000005</v>
      </c>
      <c r="J32" s="102">
        <v>112</v>
      </c>
      <c r="K32" s="88">
        <v>373.31</v>
      </c>
      <c r="L32" s="113">
        <v>746.69</v>
      </c>
    </row>
    <row r="33" spans="1:12" x14ac:dyDescent="0.25">
      <c r="A33" s="121">
        <v>68</v>
      </c>
      <c r="B33" s="119">
        <v>226.64</v>
      </c>
      <c r="C33" s="120">
        <v>453.36</v>
      </c>
      <c r="D33" s="102">
        <v>83</v>
      </c>
      <c r="E33" s="88">
        <v>276.64</v>
      </c>
      <c r="F33" s="89">
        <v>553.36</v>
      </c>
      <c r="G33" s="102">
        <v>98</v>
      </c>
      <c r="H33" s="87">
        <v>326.64</v>
      </c>
      <c r="I33" s="103">
        <v>653.36</v>
      </c>
      <c r="J33" s="102">
        <v>113</v>
      </c>
      <c r="K33" s="88">
        <v>376.64</v>
      </c>
      <c r="L33" s="113">
        <v>753.36</v>
      </c>
    </row>
    <row r="34" spans="1:12" x14ac:dyDescent="0.25">
      <c r="A34" s="118">
        <v>69</v>
      </c>
      <c r="B34" s="119">
        <v>229.97</v>
      </c>
      <c r="C34" s="120">
        <v>460.03</v>
      </c>
      <c r="D34" s="102">
        <v>84</v>
      </c>
      <c r="E34" s="88">
        <v>279.97000000000003</v>
      </c>
      <c r="F34" s="89">
        <v>560.03</v>
      </c>
      <c r="G34" s="102">
        <v>99</v>
      </c>
      <c r="H34" s="87">
        <v>329.97</v>
      </c>
      <c r="I34" s="103">
        <v>660.03</v>
      </c>
      <c r="J34" s="102">
        <v>114</v>
      </c>
      <c r="K34" s="88">
        <v>379.97</v>
      </c>
      <c r="L34" s="113">
        <v>760.03</v>
      </c>
    </row>
    <row r="35" spans="1:12" x14ac:dyDescent="0.25">
      <c r="A35" s="121">
        <v>70</v>
      </c>
      <c r="B35" s="119">
        <v>233.3</v>
      </c>
      <c r="C35" s="120">
        <v>466.7</v>
      </c>
      <c r="D35" s="102">
        <v>85</v>
      </c>
      <c r="E35" s="88">
        <v>283.3</v>
      </c>
      <c r="F35" s="103">
        <v>566.70000000000005</v>
      </c>
      <c r="G35" s="102">
        <v>100</v>
      </c>
      <c r="H35" s="87">
        <v>333.3</v>
      </c>
      <c r="I35" s="103">
        <v>666.7</v>
      </c>
      <c r="J35" s="102">
        <v>115</v>
      </c>
      <c r="K35" s="87">
        <v>383.3</v>
      </c>
      <c r="L35" s="113">
        <v>766.7</v>
      </c>
    </row>
    <row r="36" spans="1:12" x14ac:dyDescent="0.25">
      <c r="A36" s="118">
        <v>71</v>
      </c>
      <c r="B36" s="119">
        <v>236.63</v>
      </c>
      <c r="C36" s="120">
        <v>473.37</v>
      </c>
      <c r="D36" s="102">
        <v>86</v>
      </c>
      <c r="E36" s="88">
        <v>286.63</v>
      </c>
      <c r="F36" s="89">
        <v>573.37</v>
      </c>
      <c r="G36" s="102">
        <v>101</v>
      </c>
      <c r="H36" s="87">
        <v>336.63</v>
      </c>
      <c r="I36" s="103">
        <v>673.37</v>
      </c>
      <c r="J36" s="102">
        <v>116</v>
      </c>
      <c r="K36" s="88">
        <v>386.63</v>
      </c>
      <c r="L36" s="113">
        <v>773.37</v>
      </c>
    </row>
    <row r="37" spans="1:12" x14ac:dyDescent="0.25">
      <c r="A37" s="121">
        <v>72</v>
      </c>
      <c r="B37" s="119">
        <v>239.96</v>
      </c>
      <c r="C37" s="120">
        <v>480.04</v>
      </c>
      <c r="D37" s="102">
        <v>87</v>
      </c>
      <c r="E37" s="88">
        <v>289.95999999999998</v>
      </c>
      <c r="F37" s="89">
        <v>580.04</v>
      </c>
      <c r="G37" s="102">
        <v>102</v>
      </c>
      <c r="H37" s="87">
        <v>339.96</v>
      </c>
      <c r="I37" s="103">
        <v>680.04</v>
      </c>
      <c r="J37" s="102">
        <v>117</v>
      </c>
      <c r="K37" s="88">
        <v>389.96</v>
      </c>
      <c r="L37" s="113">
        <v>780.04</v>
      </c>
    </row>
    <row r="38" spans="1:12" x14ac:dyDescent="0.25">
      <c r="A38" s="118">
        <v>73</v>
      </c>
      <c r="B38" s="119">
        <v>243.29</v>
      </c>
      <c r="C38" s="120">
        <v>486.71</v>
      </c>
      <c r="D38" s="102">
        <v>88</v>
      </c>
      <c r="E38" s="88">
        <v>293.29000000000002</v>
      </c>
      <c r="F38" s="89">
        <v>586.71</v>
      </c>
      <c r="G38" s="102">
        <v>103</v>
      </c>
      <c r="H38" s="87">
        <v>343.29</v>
      </c>
      <c r="I38" s="103">
        <v>686.71</v>
      </c>
      <c r="J38" s="102">
        <v>118</v>
      </c>
      <c r="K38" s="88">
        <v>393.29</v>
      </c>
      <c r="L38" s="113">
        <v>786.70999999999901</v>
      </c>
    </row>
    <row r="39" spans="1:12" x14ac:dyDescent="0.25">
      <c r="A39" s="121">
        <v>74</v>
      </c>
      <c r="B39" s="119">
        <v>246.62</v>
      </c>
      <c r="C39" s="120">
        <v>493.38</v>
      </c>
      <c r="D39" s="102">
        <v>89</v>
      </c>
      <c r="E39" s="88">
        <v>296.62</v>
      </c>
      <c r="F39" s="89">
        <v>593.38</v>
      </c>
      <c r="G39" s="102">
        <v>104</v>
      </c>
      <c r="H39" s="87">
        <v>346.62</v>
      </c>
      <c r="I39" s="103">
        <v>693.38</v>
      </c>
      <c r="J39" s="102">
        <v>119</v>
      </c>
      <c r="K39" s="88">
        <v>396.62</v>
      </c>
      <c r="L39" s="113">
        <v>793.37999999999897</v>
      </c>
    </row>
    <row r="40" spans="1:12" ht="15.75" thickBot="1" x14ac:dyDescent="0.3">
      <c r="A40" s="122">
        <v>75</v>
      </c>
      <c r="B40" s="123">
        <v>250</v>
      </c>
      <c r="C40" s="124">
        <v>500</v>
      </c>
      <c r="D40" s="106">
        <v>90</v>
      </c>
      <c r="E40" s="107">
        <v>300</v>
      </c>
      <c r="F40" s="108">
        <v>600</v>
      </c>
      <c r="G40" s="109">
        <v>105</v>
      </c>
      <c r="H40" s="110">
        <v>350</v>
      </c>
      <c r="I40" s="111">
        <v>700</v>
      </c>
      <c r="J40" s="109">
        <v>120</v>
      </c>
      <c r="K40" s="107">
        <v>400</v>
      </c>
      <c r="L40" s="114">
        <v>800</v>
      </c>
    </row>
    <row r="41" spans="1:12" ht="15" customHeight="1" thickTop="1" x14ac:dyDescent="0.25">
      <c r="A41" s="262" t="s">
        <v>89</v>
      </c>
      <c r="B41" s="259"/>
      <c r="C41" s="263"/>
      <c r="D41" s="259" t="s">
        <v>90</v>
      </c>
      <c r="E41" s="259"/>
      <c r="F41" s="260"/>
      <c r="G41" s="259" t="s">
        <v>89</v>
      </c>
      <c r="H41" s="259"/>
      <c r="I41" s="260"/>
      <c r="J41" s="259" t="s">
        <v>89</v>
      </c>
      <c r="K41" s="259"/>
      <c r="L41" s="261"/>
    </row>
    <row r="42" spans="1:12" x14ac:dyDescent="0.25">
      <c r="A42" s="91"/>
      <c r="B42" s="90" t="s">
        <v>108</v>
      </c>
      <c r="C42" s="98" t="s">
        <v>109</v>
      </c>
      <c r="D42" s="90"/>
      <c r="E42" s="90"/>
      <c r="F42" s="104"/>
      <c r="G42" s="90"/>
      <c r="H42" s="90" t="s">
        <v>110</v>
      </c>
      <c r="I42" s="104" t="s">
        <v>109</v>
      </c>
      <c r="J42" s="90"/>
      <c r="K42" s="90"/>
      <c r="L42" s="94"/>
    </row>
    <row r="43" spans="1:12" x14ac:dyDescent="0.25">
      <c r="A43" s="92" t="s">
        <v>111</v>
      </c>
      <c r="B43" s="93">
        <v>3</v>
      </c>
      <c r="C43" s="99" t="s">
        <v>112</v>
      </c>
      <c r="D43" s="93" t="s">
        <v>113</v>
      </c>
      <c r="E43" s="93">
        <v>3</v>
      </c>
      <c r="F43" s="105" t="s">
        <v>114</v>
      </c>
      <c r="G43" s="93" t="s">
        <v>115</v>
      </c>
      <c r="H43" s="93">
        <v>4</v>
      </c>
      <c r="I43" s="105" t="s">
        <v>116</v>
      </c>
      <c r="J43" s="93" t="s">
        <v>117</v>
      </c>
      <c r="K43" s="93">
        <v>4</v>
      </c>
      <c r="L43" s="95" t="s">
        <v>118</v>
      </c>
    </row>
    <row r="44" spans="1:12" x14ac:dyDescent="0.25">
      <c r="A44" s="92" t="s">
        <v>119</v>
      </c>
      <c r="B44" s="93">
        <v>5</v>
      </c>
      <c r="C44" s="99" t="s">
        <v>120</v>
      </c>
      <c r="D44" s="93" t="s">
        <v>121</v>
      </c>
      <c r="E44" s="93">
        <v>6</v>
      </c>
      <c r="F44" s="105" t="s">
        <v>122</v>
      </c>
      <c r="G44" s="93" t="s">
        <v>123</v>
      </c>
      <c r="H44" s="93">
        <v>7</v>
      </c>
      <c r="I44" s="105" t="s">
        <v>124</v>
      </c>
      <c r="J44" s="93" t="s">
        <v>125</v>
      </c>
      <c r="K44" s="93">
        <v>8</v>
      </c>
      <c r="L44" s="95" t="s">
        <v>126</v>
      </c>
    </row>
    <row r="45" spans="1:12" ht="14.45" customHeight="1" thickBot="1" x14ac:dyDescent="0.3">
      <c r="A45" s="270" t="s">
        <v>106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2"/>
    </row>
  </sheetData>
  <sheetProtection password="CC5C" sheet="1" objects="1" scenarios="1"/>
  <mergeCells count="18">
    <mergeCell ref="A41:C41"/>
    <mergeCell ref="A45:L45"/>
    <mergeCell ref="A22:L22"/>
    <mergeCell ref="A24:C24"/>
    <mergeCell ref="D24:F24"/>
    <mergeCell ref="G24:I24"/>
    <mergeCell ref="J24:L24"/>
    <mergeCell ref="G41:I41"/>
    <mergeCell ref="J41:L41"/>
    <mergeCell ref="D41:F41"/>
    <mergeCell ref="D18:F18"/>
    <mergeCell ref="G18:I18"/>
    <mergeCell ref="J18:L18"/>
    <mergeCell ref="A18:C18"/>
    <mergeCell ref="A1:C1"/>
    <mergeCell ref="D1:F1"/>
    <mergeCell ref="G1:I1"/>
    <mergeCell ref="J1:L1"/>
  </mergeCells>
  <pageMargins left="0.70866141732283472" right="0.70866141732283472" top="1.5354330708661419" bottom="0.74803149606299213" header="0.31496062992125984" footer="0.31496062992125984"/>
  <pageSetup paperSize="9" scale="89" orientation="landscape" verticalDpi="0" r:id="rId1"/>
  <headerFooter>
    <oddHeader>&amp;R&amp;A</oddHeader>
    <oddFooter>&amp;Rpáxina &amp;P de &amp;N</oddFooter>
  </headerFooter>
  <rowBreaks count="1" manualBreakCount="1"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P1"/>
  <sheetViews>
    <sheetView topLeftCell="C1" workbookViewId="0">
      <selection activeCell="C1" sqref="A1:XFD1048576"/>
    </sheetView>
  </sheetViews>
  <sheetFormatPr baseColWidth="10" defaultColWidth="8.85546875" defaultRowHeight="12.75" x14ac:dyDescent="0.2"/>
  <cols>
    <col min="1" max="15" width="8.85546875" style="166"/>
    <col min="16" max="16" width="8.85546875" style="167"/>
    <col min="17" max="16384" width="8.85546875" style="166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Datos da solicitude</vt:lpstr>
      <vt:lpstr>formula</vt:lpstr>
      <vt:lpstr>despregables</vt:lpstr>
      <vt:lpstr>composición UAAP</vt:lpstr>
      <vt:lpstr>Hoja1</vt:lpstr>
      <vt:lpstr>'Datos da solicitude'!Área_de_impresión</vt:lpstr>
      <vt:lpstr>'Datos da solicitude'!OLE_LINK1</vt:lpstr>
      <vt:lpstr>'Datos da solicitude'!Títulos_a_imprimir</vt:lpstr>
    </vt:vector>
  </TitlesOfParts>
  <Company>Amtega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Xunta</dc:creator>
  <cp:lastModifiedBy>Usuario de Windows</cp:lastModifiedBy>
  <cp:revision>9</cp:revision>
  <cp:lastPrinted>2020-07-24T06:32:42Z</cp:lastPrinted>
  <dcterms:created xsi:type="dcterms:W3CDTF">2018-10-17T11:06:37Z</dcterms:created>
  <dcterms:modified xsi:type="dcterms:W3CDTF">2022-10-06T10:34:27Z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Amtega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