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6F7864BF-5E9F-46F0-8E2F-F0A5A15B1B93}" xr6:coauthVersionLast="36" xr6:coauthVersionMax="36" xr10:uidLastSave="{00000000-0000-0000-0000-000000000000}"/>
  <bookViews>
    <workbookView xWindow="-31620" yWindow="3615" windowWidth="28800" windowHeight="15195" tabRatio="500" xr2:uid="{00000000-000D-0000-FFFF-FFFF00000000}"/>
  </bookViews>
  <sheets>
    <sheet name="concesión 2026" sheetId="1" r:id="rId1"/>
    <sheet name="xustificacion 2026" sheetId="2" r:id="rId2"/>
    <sheet name="formula" sheetId="3" state="hidden" r:id="rId3"/>
    <sheet name="despregables" sheetId="4" state="hidden" r:id="rId4"/>
    <sheet name="Resolucións" sheetId="5" state="hidden" r:id="rId5"/>
    <sheet name="composición UAAP" sheetId="6" r:id="rId6"/>
    <sheet name="Hoja1" sheetId="7" r:id="rId7"/>
    <sheet name="Hoja2" sheetId="8" r:id="rId8"/>
  </sheets>
  <externalReferences>
    <externalReference r:id="rId9"/>
    <externalReference r:id="rId10"/>
  </externalReferences>
  <definedNames>
    <definedName name="_xlnm._FilterDatabase" localSheetId="0">'concesión 2026'!$A$40:$S$202</definedName>
    <definedName name="_xlnm.Print_Area" localSheetId="0">'concesión 2026'!$A$1:$X$208</definedName>
    <definedName name="_xlnm.Print_Area" localSheetId="4">Resolucións!$T$11:$AR$102</definedName>
    <definedName name="_xlnm.Print_Area" localSheetId="1">'xustificacion 2026'!$A$1:$AB$206</definedName>
    <definedName name="OLE_LINK1" localSheetId="0">'concesión 2026'!$L$39</definedName>
    <definedName name="SUBCEE_Datos1" localSheetId="0">'concesión 2026'!$A$14:$V$33</definedName>
    <definedName name="SUBCEE_Datos2" localSheetId="0">'concesión 2026'!$A$42:$Q$197</definedName>
    <definedName name="_xlnm.Print_Titles" localSheetId="0">'concesión 2026'!$1:$4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42" i="2" l="1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41" i="2"/>
  <c r="A42" i="2" l="1"/>
  <c r="B42" i="2"/>
  <c r="C42" i="2"/>
  <c r="D42" i="2"/>
  <c r="E42" i="2"/>
  <c r="F42" i="2"/>
  <c r="G42" i="2"/>
  <c r="H42" i="2"/>
  <c r="I42" i="2"/>
  <c r="P42" i="2" s="1"/>
  <c r="J42" i="2"/>
  <c r="K42" i="2"/>
  <c r="R42" i="2" s="1"/>
  <c r="Q42" i="2"/>
  <c r="A43" i="2"/>
  <c r="B43" i="2"/>
  <c r="C43" i="2"/>
  <c r="D43" i="2"/>
  <c r="E43" i="2"/>
  <c r="F43" i="2"/>
  <c r="G43" i="2"/>
  <c r="H43" i="2"/>
  <c r="I43" i="2"/>
  <c r="P43" i="2" s="1"/>
  <c r="J43" i="2"/>
  <c r="K43" i="2"/>
  <c r="R43" i="2" s="1"/>
  <c r="Q43" i="2"/>
  <c r="A44" i="2"/>
  <c r="B44" i="2"/>
  <c r="C44" i="2"/>
  <c r="D44" i="2"/>
  <c r="E44" i="2"/>
  <c r="F44" i="2"/>
  <c r="G44" i="2"/>
  <c r="H44" i="2"/>
  <c r="I44" i="2"/>
  <c r="P44" i="2" s="1"/>
  <c r="J44" i="2"/>
  <c r="K44" i="2"/>
  <c r="R44" i="2" s="1"/>
  <c r="Q44" i="2"/>
  <c r="A45" i="2"/>
  <c r="B45" i="2"/>
  <c r="C45" i="2"/>
  <c r="D45" i="2"/>
  <c r="E45" i="2"/>
  <c r="F45" i="2"/>
  <c r="G45" i="2"/>
  <c r="H45" i="2"/>
  <c r="I45" i="2"/>
  <c r="P45" i="2" s="1"/>
  <c r="J45" i="2"/>
  <c r="K45" i="2"/>
  <c r="R45" i="2" s="1"/>
  <c r="Q45" i="2"/>
  <c r="A46" i="2"/>
  <c r="B46" i="2"/>
  <c r="C46" i="2"/>
  <c r="D46" i="2"/>
  <c r="E46" i="2"/>
  <c r="F46" i="2"/>
  <c r="G46" i="2"/>
  <c r="H46" i="2"/>
  <c r="I46" i="2"/>
  <c r="P46" i="2" s="1"/>
  <c r="J46" i="2"/>
  <c r="K46" i="2"/>
  <c r="R46" i="2" s="1"/>
  <c r="Q46" i="2"/>
  <c r="A47" i="2"/>
  <c r="B47" i="2"/>
  <c r="C47" i="2"/>
  <c r="D47" i="2"/>
  <c r="E47" i="2"/>
  <c r="F47" i="2"/>
  <c r="G47" i="2"/>
  <c r="H47" i="2"/>
  <c r="I47" i="2"/>
  <c r="P47" i="2" s="1"/>
  <c r="J47" i="2"/>
  <c r="K47" i="2"/>
  <c r="R47" i="2" s="1"/>
  <c r="Q47" i="2"/>
  <c r="A48" i="2"/>
  <c r="B48" i="2"/>
  <c r="C48" i="2"/>
  <c r="D48" i="2"/>
  <c r="E48" i="2"/>
  <c r="F48" i="2"/>
  <c r="G48" i="2"/>
  <c r="H48" i="2"/>
  <c r="I48" i="2"/>
  <c r="P48" i="2" s="1"/>
  <c r="J48" i="2"/>
  <c r="K48" i="2"/>
  <c r="R48" i="2" s="1"/>
  <c r="Q48" i="2"/>
  <c r="A49" i="2"/>
  <c r="B49" i="2"/>
  <c r="C49" i="2"/>
  <c r="D49" i="2"/>
  <c r="E49" i="2"/>
  <c r="F49" i="2"/>
  <c r="G49" i="2"/>
  <c r="H49" i="2"/>
  <c r="I49" i="2"/>
  <c r="P49" i="2" s="1"/>
  <c r="J49" i="2"/>
  <c r="K49" i="2"/>
  <c r="R49" i="2" s="1"/>
  <c r="Q49" i="2"/>
  <c r="A50" i="2"/>
  <c r="B50" i="2"/>
  <c r="C50" i="2"/>
  <c r="D50" i="2"/>
  <c r="E50" i="2"/>
  <c r="F50" i="2"/>
  <c r="G50" i="2"/>
  <c r="H50" i="2"/>
  <c r="I50" i="2"/>
  <c r="P50" i="2" s="1"/>
  <c r="J50" i="2"/>
  <c r="K50" i="2"/>
  <c r="R50" i="2" s="1"/>
  <c r="Q50" i="2"/>
  <c r="A51" i="2"/>
  <c r="B51" i="2"/>
  <c r="C51" i="2"/>
  <c r="D51" i="2"/>
  <c r="E51" i="2"/>
  <c r="F51" i="2"/>
  <c r="G51" i="2"/>
  <c r="H51" i="2"/>
  <c r="I51" i="2"/>
  <c r="P51" i="2" s="1"/>
  <c r="J51" i="2"/>
  <c r="K51" i="2"/>
  <c r="R51" i="2" s="1"/>
  <c r="Q51" i="2"/>
  <c r="A52" i="2"/>
  <c r="B52" i="2"/>
  <c r="C52" i="2"/>
  <c r="D52" i="2"/>
  <c r="E52" i="2"/>
  <c r="F52" i="2"/>
  <c r="G52" i="2"/>
  <c r="H52" i="2"/>
  <c r="I52" i="2"/>
  <c r="P52" i="2" s="1"/>
  <c r="J52" i="2"/>
  <c r="K52" i="2"/>
  <c r="R52" i="2" s="1"/>
  <c r="Q52" i="2"/>
  <c r="A53" i="2"/>
  <c r="B53" i="2"/>
  <c r="C53" i="2"/>
  <c r="D53" i="2"/>
  <c r="E53" i="2"/>
  <c r="F53" i="2"/>
  <c r="G53" i="2"/>
  <c r="H53" i="2"/>
  <c r="I53" i="2"/>
  <c r="P53" i="2" s="1"/>
  <c r="J53" i="2"/>
  <c r="K53" i="2"/>
  <c r="R53" i="2" s="1"/>
  <c r="Q53" i="2"/>
  <c r="A54" i="2"/>
  <c r="B54" i="2"/>
  <c r="C54" i="2"/>
  <c r="D54" i="2"/>
  <c r="E54" i="2"/>
  <c r="F54" i="2"/>
  <c r="G54" i="2"/>
  <c r="H54" i="2"/>
  <c r="I54" i="2"/>
  <c r="P54" i="2" s="1"/>
  <c r="J54" i="2"/>
  <c r="K54" i="2"/>
  <c r="R54" i="2" s="1"/>
  <c r="Q54" i="2"/>
  <c r="A55" i="2"/>
  <c r="B55" i="2"/>
  <c r="C55" i="2"/>
  <c r="D55" i="2"/>
  <c r="E55" i="2"/>
  <c r="F55" i="2"/>
  <c r="G55" i="2"/>
  <c r="H55" i="2"/>
  <c r="I55" i="2"/>
  <c r="P55" i="2" s="1"/>
  <c r="J55" i="2"/>
  <c r="K55" i="2"/>
  <c r="R55" i="2" s="1"/>
  <c r="Q55" i="2"/>
  <c r="A56" i="2"/>
  <c r="B56" i="2"/>
  <c r="C56" i="2"/>
  <c r="D56" i="2"/>
  <c r="E56" i="2"/>
  <c r="F56" i="2"/>
  <c r="G56" i="2"/>
  <c r="H56" i="2"/>
  <c r="I56" i="2"/>
  <c r="P56" i="2" s="1"/>
  <c r="J56" i="2"/>
  <c r="K56" i="2"/>
  <c r="R56" i="2" s="1"/>
  <c r="Q56" i="2"/>
  <c r="A57" i="2"/>
  <c r="B57" i="2"/>
  <c r="C57" i="2"/>
  <c r="D57" i="2"/>
  <c r="E57" i="2"/>
  <c r="F57" i="2"/>
  <c r="G57" i="2"/>
  <c r="H57" i="2"/>
  <c r="I57" i="2"/>
  <c r="P57" i="2" s="1"/>
  <c r="J57" i="2"/>
  <c r="K57" i="2"/>
  <c r="R57" i="2" s="1"/>
  <c r="Q57" i="2"/>
  <c r="A58" i="2"/>
  <c r="B58" i="2"/>
  <c r="C58" i="2"/>
  <c r="D58" i="2"/>
  <c r="E58" i="2"/>
  <c r="F58" i="2"/>
  <c r="G58" i="2"/>
  <c r="H58" i="2"/>
  <c r="I58" i="2"/>
  <c r="P58" i="2" s="1"/>
  <c r="J58" i="2"/>
  <c r="K58" i="2"/>
  <c r="R58" i="2" s="1"/>
  <c r="Q58" i="2"/>
  <c r="A59" i="2"/>
  <c r="B59" i="2"/>
  <c r="C59" i="2"/>
  <c r="D59" i="2"/>
  <c r="E59" i="2"/>
  <c r="F59" i="2"/>
  <c r="G59" i="2"/>
  <c r="H59" i="2"/>
  <c r="I59" i="2"/>
  <c r="P59" i="2" s="1"/>
  <c r="J59" i="2"/>
  <c r="K59" i="2"/>
  <c r="R59" i="2" s="1"/>
  <c r="Q59" i="2"/>
  <c r="A60" i="2"/>
  <c r="B60" i="2"/>
  <c r="C60" i="2"/>
  <c r="D60" i="2"/>
  <c r="E60" i="2"/>
  <c r="F60" i="2"/>
  <c r="G60" i="2"/>
  <c r="H60" i="2"/>
  <c r="I60" i="2"/>
  <c r="P60" i="2" s="1"/>
  <c r="J60" i="2"/>
  <c r="K60" i="2"/>
  <c r="R60" i="2" s="1"/>
  <c r="Q60" i="2"/>
  <c r="A61" i="2"/>
  <c r="B61" i="2"/>
  <c r="C61" i="2"/>
  <c r="D61" i="2"/>
  <c r="E61" i="2"/>
  <c r="F61" i="2"/>
  <c r="G61" i="2"/>
  <c r="H61" i="2"/>
  <c r="I61" i="2"/>
  <c r="P61" i="2" s="1"/>
  <c r="J61" i="2"/>
  <c r="K61" i="2"/>
  <c r="R61" i="2" s="1"/>
  <c r="Q61" i="2"/>
  <c r="A62" i="2"/>
  <c r="B62" i="2"/>
  <c r="C62" i="2"/>
  <c r="D62" i="2"/>
  <c r="E62" i="2"/>
  <c r="F62" i="2"/>
  <c r="G62" i="2"/>
  <c r="H62" i="2"/>
  <c r="I62" i="2"/>
  <c r="P62" i="2" s="1"/>
  <c r="J62" i="2"/>
  <c r="K62" i="2"/>
  <c r="R62" i="2" s="1"/>
  <c r="Q62" i="2"/>
  <c r="A63" i="2"/>
  <c r="B63" i="2"/>
  <c r="C63" i="2"/>
  <c r="D63" i="2"/>
  <c r="E63" i="2"/>
  <c r="F63" i="2"/>
  <c r="G63" i="2"/>
  <c r="H63" i="2"/>
  <c r="I63" i="2"/>
  <c r="P63" i="2" s="1"/>
  <c r="J63" i="2"/>
  <c r="K63" i="2"/>
  <c r="R63" i="2" s="1"/>
  <c r="Q63" i="2"/>
  <c r="A64" i="2"/>
  <c r="B64" i="2"/>
  <c r="C64" i="2"/>
  <c r="D64" i="2"/>
  <c r="E64" i="2"/>
  <c r="F64" i="2"/>
  <c r="G64" i="2"/>
  <c r="H64" i="2"/>
  <c r="I64" i="2"/>
  <c r="P64" i="2" s="1"/>
  <c r="J64" i="2"/>
  <c r="K64" i="2"/>
  <c r="R64" i="2" s="1"/>
  <c r="Q64" i="2"/>
  <c r="A65" i="2"/>
  <c r="B65" i="2"/>
  <c r="C65" i="2"/>
  <c r="D65" i="2"/>
  <c r="E65" i="2"/>
  <c r="F65" i="2"/>
  <c r="G65" i="2"/>
  <c r="H65" i="2"/>
  <c r="I65" i="2"/>
  <c r="P65" i="2" s="1"/>
  <c r="J65" i="2"/>
  <c r="K65" i="2"/>
  <c r="R65" i="2" s="1"/>
  <c r="Q65" i="2"/>
  <c r="A66" i="2"/>
  <c r="B66" i="2"/>
  <c r="C66" i="2"/>
  <c r="D66" i="2"/>
  <c r="E66" i="2"/>
  <c r="F66" i="2"/>
  <c r="G66" i="2"/>
  <c r="H66" i="2"/>
  <c r="I66" i="2"/>
  <c r="P66" i="2" s="1"/>
  <c r="J66" i="2"/>
  <c r="K66" i="2"/>
  <c r="R66" i="2" s="1"/>
  <c r="Q66" i="2"/>
  <c r="A67" i="2"/>
  <c r="B67" i="2"/>
  <c r="C67" i="2"/>
  <c r="D67" i="2"/>
  <c r="E67" i="2"/>
  <c r="F67" i="2"/>
  <c r="G67" i="2"/>
  <c r="H67" i="2"/>
  <c r="I67" i="2"/>
  <c r="P67" i="2" s="1"/>
  <c r="T67" i="2" s="1"/>
  <c r="J67" i="2"/>
  <c r="K67" i="2"/>
  <c r="R67" i="2" s="1"/>
  <c r="Q67" i="2"/>
  <c r="A68" i="2"/>
  <c r="B68" i="2"/>
  <c r="C68" i="2"/>
  <c r="D68" i="2"/>
  <c r="E68" i="2"/>
  <c r="F68" i="2"/>
  <c r="G68" i="2"/>
  <c r="H68" i="2"/>
  <c r="I68" i="2"/>
  <c r="P68" i="2" s="1"/>
  <c r="S68" i="2" s="1"/>
  <c r="U68" i="2" s="1"/>
  <c r="J68" i="2"/>
  <c r="K68" i="2"/>
  <c r="R68" i="2" s="1"/>
  <c r="Q68" i="2"/>
  <c r="A69" i="2"/>
  <c r="B69" i="2"/>
  <c r="C69" i="2"/>
  <c r="D69" i="2"/>
  <c r="E69" i="2"/>
  <c r="F69" i="2"/>
  <c r="G69" i="2"/>
  <c r="H69" i="2"/>
  <c r="I69" i="2"/>
  <c r="P69" i="2" s="1"/>
  <c r="J69" i="2"/>
  <c r="K69" i="2"/>
  <c r="R69" i="2" s="1"/>
  <c r="Q69" i="2"/>
  <c r="A70" i="2"/>
  <c r="B70" i="2"/>
  <c r="C70" i="2"/>
  <c r="D70" i="2"/>
  <c r="E70" i="2"/>
  <c r="F70" i="2"/>
  <c r="G70" i="2"/>
  <c r="H70" i="2"/>
  <c r="I70" i="2"/>
  <c r="P70" i="2" s="1"/>
  <c r="S70" i="2" s="1"/>
  <c r="U70" i="2" s="1"/>
  <c r="J70" i="2"/>
  <c r="K70" i="2"/>
  <c r="R70" i="2" s="1"/>
  <c r="Q70" i="2"/>
  <c r="A71" i="2"/>
  <c r="B71" i="2"/>
  <c r="C71" i="2"/>
  <c r="D71" i="2"/>
  <c r="E71" i="2"/>
  <c r="F71" i="2"/>
  <c r="G71" i="2"/>
  <c r="H71" i="2"/>
  <c r="I71" i="2"/>
  <c r="P71" i="2" s="1"/>
  <c r="J71" i="2"/>
  <c r="K71" i="2"/>
  <c r="R71" i="2" s="1"/>
  <c r="Q71" i="2"/>
  <c r="A72" i="2"/>
  <c r="B72" i="2"/>
  <c r="C72" i="2"/>
  <c r="D72" i="2"/>
  <c r="E72" i="2"/>
  <c r="F72" i="2"/>
  <c r="G72" i="2"/>
  <c r="H72" i="2"/>
  <c r="I72" i="2"/>
  <c r="P72" i="2" s="1"/>
  <c r="J72" i="2"/>
  <c r="K72" i="2"/>
  <c r="R72" i="2" s="1"/>
  <c r="Q72" i="2"/>
  <c r="A73" i="2"/>
  <c r="B73" i="2"/>
  <c r="C73" i="2"/>
  <c r="D73" i="2"/>
  <c r="E73" i="2"/>
  <c r="F73" i="2"/>
  <c r="G73" i="2"/>
  <c r="H73" i="2"/>
  <c r="I73" i="2"/>
  <c r="P73" i="2" s="1"/>
  <c r="J73" i="2"/>
  <c r="K73" i="2"/>
  <c r="R73" i="2" s="1"/>
  <c r="Q73" i="2"/>
  <c r="A74" i="2"/>
  <c r="B74" i="2"/>
  <c r="C74" i="2"/>
  <c r="D74" i="2"/>
  <c r="E74" i="2"/>
  <c r="F74" i="2"/>
  <c r="G74" i="2"/>
  <c r="H74" i="2"/>
  <c r="I74" i="2"/>
  <c r="P74" i="2" s="1"/>
  <c r="J74" i="2"/>
  <c r="K74" i="2"/>
  <c r="R74" i="2" s="1"/>
  <c r="Q74" i="2"/>
  <c r="A75" i="2"/>
  <c r="B75" i="2"/>
  <c r="C75" i="2"/>
  <c r="D75" i="2"/>
  <c r="E75" i="2"/>
  <c r="F75" i="2"/>
  <c r="G75" i="2"/>
  <c r="H75" i="2"/>
  <c r="I75" i="2"/>
  <c r="P75" i="2" s="1"/>
  <c r="S75" i="2" s="1"/>
  <c r="U75" i="2" s="1"/>
  <c r="J75" i="2"/>
  <c r="K75" i="2"/>
  <c r="R75" i="2" s="1"/>
  <c r="Q75" i="2"/>
  <c r="A76" i="2"/>
  <c r="B76" i="2"/>
  <c r="C76" i="2"/>
  <c r="D76" i="2"/>
  <c r="E76" i="2"/>
  <c r="F76" i="2"/>
  <c r="G76" i="2"/>
  <c r="H76" i="2"/>
  <c r="I76" i="2"/>
  <c r="P76" i="2" s="1"/>
  <c r="T76" i="2" s="1"/>
  <c r="J76" i="2"/>
  <c r="K76" i="2"/>
  <c r="R76" i="2" s="1"/>
  <c r="Q76" i="2"/>
  <c r="A77" i="2"/>
  <c r="B77" i="2"/>
  <c r="C77" i="2"/>
  <c r="D77" i="2"/>
  <c r="E77" i="2"/>
  <c r="F77" i="2"/>
  <c r="G77" i="2"/>
  <c r="H77" i="2"/>
  <c r="I77" i="2"/>
  <c r="P77" i="2" s="1"/>
  <c r="T77" i="2" s="1"/>
  <c r="J77" i="2"/>
  <c r="K77" i="2"/>
  <c r="R77" i="2" s="1"/>
  <c r="Q77" i="2"/>
  <c r="A78" i="2"/>
  <c r="B78" i="2"/>
  <c r="C78" i="2"/>
  <c r="D78" i="2"/>
  <c r="E78" i="2"/>
  <c r="F78" i="2"/>
  <c r="G78" i="2"/>
  <c r="H78" i="2"/>
  <c r="I78" i="2"/>
  <c r="P78" i="2" s="1"/>
  <c r="J78" i="2"/>
  <c r="K78" i="2"/>
  <c r="R78" i="2" s="1"/>
  <c r="Q78" i="2"/>
  <c r="A79" i="2"/>
  <c r="B79" i="2"/>
  <c r="C79" i="2"/>
  <c r="D79" i="2"/>
  <c r="E79" i="2"/>
  <c r="F79" i="2"/>
  <c r="G79" i="2"/>
  <c r="H79" i="2"/>
  <c r="I79" i="2"/>
  <c r="P79" i="2" s="1"/>
  <c r="T79" i="2" s="1"/>
  <c r="J79" i="2"/>
  <c r="K79" i="2"/>
  <c r="R79" i="2" s="1"/>
  <c r="Q79" i="2"/>
  <c r="A80" i="2"/>
  <c r="B80" i="2"/>
  <c r="C80" i="2"/>
  <c r="D80" i="2"/>
  <c r="E80" i="2"/>
  <c r="F80" i="2"/>
  <c r="G80" i="2"/>
  <c r="H80" i="2"/>
  <c r="I80" i="2"/>
  <c r="P80" i="2" s="1"/>
  <c r="J80" i="2"/>
  <c r="K80" i="2"/>
  <c r="R80" i="2" s="1"/>
  <c r="Q80" i="2"/>
  <c r="A81" i="2"/>
  <c r="B81" i="2"/>
  <c r="C81" i="2"/>
  <c r="D81" i="2"/>
  <c r="E81" i="2"/>
  <c r="F81" i="2"/>
  <c r="G81" i="2"/>
  <c r="H81" i="2"/>
  <c r="I81" i="2"/>
  <c r="P81" i="2" s="1"/>
  <c r="T81" i="2" s="1"/>
  <c r="J81" i="2"/>
  <c r="K81" i="2"/>
  <c r="R81" i="2" s="1"/>
  <c r="Q81" i="2"/>
  <c r="A82" i="2"/>
  <c r="B82" i="2"/>
  <c r="C82" i="2"/>
  <c r="D82" i="2"/>
  <c r="E82" i="2"/>
  <c r="F82" i="2"/>
  <c r="G82" i="2"/>
  <c r="H82" i="2"/>
  <c r="I82" i="2"/>
  <c r="P82" i="2" s="1"/>
  <c r="J82" i="2"/>
  <c r="K82" i="2"/>
  <c r="R82" i="2" s="1"/>
  <c r="Q82" i="2"/>
  <c r="A83" i="2"/>
  <c r="B83" i="2"/>
  <c r="C83" i="2"/>
  <c r="D83" i="2"/>
  <c r="E83" i="2"/>
  <c r="F83" i="2"/>
  <c r="G83" i="2"/>
  <c r="H83" i="2"/>
  <c r="I83" i="2"/>
  <c r="P83" i="2" s="1"/>
  <c r="T83" i="2" s="1"/>
  <c r="J83" i="2"/>
  <c r="K83" i="2"/>
  <c r="R83" i="2" s="1"/>
  <c r="Q83" i="2"/>
  <c r="A84" i="2"/>
  <c r="B84" i="2"/>
  <c r="C84" i="2"/>
  <c r="D84" i="2"/>
  <c r="E84" i="2"/>
  <c r="F84" i="2"/>
  <c r="G84" i="2"/>
  <c r="H84" i="2"/>
  <c r="I84" i="2"/>
  <c r="P84" i="2" s="1"/>
  <c r="J84" i="2"/>
  <c r="K84" i="2"/>
  <c r="R84" i="2" s="1"/>
  <c r="Q84" i="2"/>
  <c r="A85" i="2"/>
  <c r="B85" i="2"/>
  <c r="C85" i="2"/>
  <c r="D85" i="2"/>
  <c r="E85" i="2"/>
  <c r="F85" i="2"/>
  <c r="G85" i="2"/>
  <c r="H85" i="2"/>
  <c r="I85" i="2"/>
  <c r="J85" i="2"/>
  <c r="K85" i="2"/>
  <c r="R85" i="2" s="1"/>
  <c r="Q85" i="2"/>
  <c r="A86" i="2"/>
  <c r="B86" i="2"/>
  <c r="C86" i="2"/>
  <c r="D86" i="2"/>
  <c r="E86" i="2"/>
  <c r="F86" i="2"/>
  <c r="G86" i="2"/>
  <c r="H86" i="2"/>
  <c r="I86" i="2"/>
  <c r="J86" i="2"/>
  <c r="K86" i="2"/>
  <c r="R86" i="2" s="1"/>
  <c r="Q86" i="2"/>
  <c r="A87" i="2"/>
  <c r="B87" i="2"/>
  <c r="C87" i="2"/>
  <c r="D87" i="2"/>
  <c r="E87" i="2"/>
  <c r="F87" i="2"/>
  <c r="G87" i="2"/>
  <c r="H87" i="2"/>
  <c r="I87" i="2"/>
  <c r="J87" i="2"/>
  <c r="K87" i="2"/>
  <c r="R87" i="2" s="1"/>
  <c r="Q87" i="2"/>
  <c r="A88" i="2"/>
  <c r="B88" i="2"/>
  <c r="C88" i="2"/>
  <c r="D88" i="2"/>
  <c r="E88" i="2"/>
  <c r="F88" i="2"/>
  <c r="G88" i="2"/>
  <c r="H88" i="2"/>
  <c r="I88" i="2"/>
  <c r="J88" i="2"/>
  <c r="K88" i="2"/>
  <c r="R88" i="2" s="1"/>
  <c r="Q88" i="2"/>
  <c r="A89" i="2"/>
  <c r="B89" i="2"/>
  <c r="C89" i="2"/>
  <c r="D89" i="2"/>
  <c r="E89" i="2"/>
  <c r="F89" i="2"/>
  <c r="G89" i="2"/>
  <c r="H89" i="2"/>
  <c r="I89" i="2"/>
  <c r="P89" i="2" s="1"/>
  <c r="T89" i="2" s="1"/>
  <c r="J89" i="2"/>
  <c r="K89" i="2"/>
  <c r="R89" i="2" s="1"/>
  <c r="Q89" i="2"/>
  <c r="A90" i="2"/>
  <c r="B90" i="2"/>
  <c r="C90" i="2"/>
  <c r="D90" i="2"/>
  <c r="E90" i="2"/>
  <c r="F90" i="2"/>
  <c r="G90" i="2"/>
  <c r="H90" i="2"/>
  <c r="I90" i="2"/>
  <c r="P90" i="2" s="1"/>
  <c r="J90" i="2"/>
  <c r="K90" i="2"/>
  <c r="R90" i="2" s="1"/>
  <c r="Q90" i="2"/>
  <c r="A91" i="2"/>
  <c r="B91" i="2"/>
  <c r="C91" i="2"/>
  <c r="D91" i="2"/>
  <c r="E91" i="2"/>
  <c r="F91" i="2"/>
  <c r="G91" i="2"/>
  <c r="H91" i="2"/>
  <c r="I91" i="2"/>
  <c r="P91" i="2" s="1"/>
  <c r="T91" i="2" s="1"/>
  <c r="J91" i="2"/>
  <c r="K91" i="2"/>
  <c r="R91" i="2" s="1"/>
  <c r="Q91" i="2"/>
  <c r="A92" i="2"/>
  <c r="B92" i="2"/>
  <c r="C92" i="2"/>
  <c r="D92" i="2"/>
  <c r="E92" i="2"/>
  <c r="F92" i="2"/>
  <c r="G92" i="2"/>
  <c r="H92" i="2"/>
  <c r="I92" i="2"/>
  <c r="P92" i="2" s="1"/>
  <c r="J92" i="2"/>
  <c r="K92" i="2"/>
  <c r="R92" i="2" s="1"/>
  <c r="Q92" i="2"/>
  <c r="A93" i="2"/>
  <c r="B93" i="2"/>
  <c r="C93" i="2"/>
  <c r="D93" i="2"/>
  <c r="E93" i="2"/>
  <c r="F93" i="2"/>
  <c r="G93" i="2"/>
  <c r="H93" i="2"/>
  <c r="I93" i="2"/>
  <c r="P93" i="2" s="1"/>
  <c r="T93" i="2" s="1"/>
  <c r="J93" i="2"/>
  <c r="K93" i="2"/>
  <c r="R93" i="2" s="1"/>
  <c r="Q93" i="2"/>
  <c r="A94" i="2"/>
  <c r="B94" i="2"/>
  <c r="C94" i="2"/>
  <c r="D94" i="2"/>
  <c r="E94" i="2"/>
  <c r="F94" i="2"/>
  <c r="G94" i="2"/>
  <c r="H94" i="2"/>
  <c r="I94" i="2"/>
  <c r="P94" i="2" s="1"/>
  <c r="J94" i="2"/>
  <c r="K94" i="2"/>
  <c r="R94" i="2" s="1"/>
  <c r="Q94" i="2"/>
  <c r="A95" i="2"/>
  <c r="B95" i="2"/>
  <c r="C95" i="2"/>
  <c r="D95" i="2"/>
  <c r="E95" i="2"/>
  <c r="F95" i="2"/>
  <c r="G95" i="2"/>
  <c r="H95" i="2"/>
  <c r="I95" i="2"/>
  <c r="P95" i="2" s="1"/>
  <c r="T95" i="2" s="1"/>
  <c r="J95" i="2"/>
  <c r="K95" i="2"/>
  <c r="R95" i="2" s="1"/>
  <c r="Q95" i="2"/>
  <c r="A96" i="2"/>
  <c r="B96" i="2"/>
  <c r="C96" i="2"/>
  <c r="D96" i="2"/>
  <c r="E96" i="2"/>
  <c r="F96" i="2"/>
  <c r="G96" i="2"/>
  <c r="H96" i="2"/>
  <c r="I96" i="2"/>
  <c r="P96" i="2" s="1"/>
  <c r="J96" i="2"/>
  <c r="K96" i="2"/>
  <c r="R96" i="2" s="1"/>
  <c r="Q96" i="2"/>
  <c r="A97" i="2"/>
  <c r="B97" i="2"/>
  <c r="C97" i="2"/>
  <c r="D97" i="2"/>
  <c r="E97" i="2"/>
  <c r="F97" i="2"/>
  <c r="G97" i="2"/>
  <c r="H97" i="2"/>
  <c r="I97" i="2"/>
  <c r="P97" i="2" s="1"/>
  <c r="T97" i="2" s="1"/>
  <c r="J97" i="2"/>
  <c r="K97" i="2"/>
  <c r="R97" i="2" s="1"/>
  <c r="Q97" i="2"/>
  <c r="A98" i="2"/>
  <c r="B98" i="2"/>
  <c r="C98" i="2"/>
  <c r="D98" i="2"/>
  <c r="E98" i="2"/>
  <c r="F98" i="2"/>
  <c r="G98" i="2"/>
  <c r="H98" i="2"/>
  <c r="I98" i="2"/>
  <c r="P98" i="2" s="1"/>
  <c r="J98" i="2"/>
  <c r="K98" i="2"/>
  <c r="R98" i="2" s="1"/>
  <c r="Q98" i="2"/>
  <c r="A99" i="2"/>
  <c r="B99" i="2"/>
  <c r="C99" i="2"/>
  <c r="D99" i="2"/>
  <c r="E99" i="2"/>
  <c r="F99" i="2"/>
  <c r="G99" i="2"/>
  <c r="H99" i="2"/>
  <c r="I99" i="2"/>
  <c r="P99" i="2" s="1"/>
  <c r="T99" i="2" s="1"/>
  <c r="J99" i="2"/>
  <c r="K99" i="2"/>
  <c r="R99" i="2" s="1"/>
  <c r="Q99" i="2"/>
  <c r="A100" i="2"/>
  <c r="B100" i="2"/>
  <c r="C100" i="2"/>
  <c r="D100" i="2"/>
  <c r="E100" i="2"/>
  <c r="F100" i="2"/>
  <c r="G100" i="2"/>
  <c r="H100" i="2"/>
  <c r="I100" i="2"/>
  <c r="P100" i="2" s="1"/>
  <c r="J100" i="2"/>
  <c r="K100" i="2"/>
  <c r="R100" i="2" s="1"/>
  <c r="Q100" i="2"/>
  <c r="A101" i="2"/>
  <c r="B101" i="2"/>
  <c r="C101" i="2"/>
  <c r="D101" i="2"/>
  <c r="E101" i="2"/>
  <c r="F101" i="2"/>
  <c r="G101" i="2"/>
  <c r="H101" i="2"/>
  <c r="I101" i="2"/>
  <c r="P101" i="2" s="1"/>
  <c r="T101" i="2" s="1"/>
  <c r="J101" i="2"/>
  <c r="K101" i="2"/>
  <c r="R101" i="2" s="1"/>
  <c r="Q101" i="2"/>
  <c r="A102" i="2"/>
  <c r="B102" i="2"/>
  <c r="C102" i="2"/>
  <c r="D102" i="2"/>
  <c r="E102" i="2"/>
  <c r="F102" i="2"/>
  <c r="G102" i="2"/>
  <c r="H102" i="2"/>
  <c r="I102" i="2"/>
  <c r="P102" i="2" s="1"/>
  <c r="J102" i="2"/>
  <c r="K102" i="2"/>
  <c r="R102" i="2" s="1"/>
  <c r="Q102" i="2"/>
  <c r="A103" i="2"/>
  <c r="B103" i="2"/>
  <c r="C103" i="2"/>
  <c r="D103" i="2"/>
  <c r="E103" i="2"/>
  <c r="F103" i="2"/>
  <c r="G103" i="2"/>
  <c r="H103" i="2"/>
  <c r="I103" i="2"/>
  <c r="P103" i="2" s="1"/>
  <c r="T103" i="2" s="1"/>
  <c r="J103" i="2"/>
  <c r="K103" i="2"/>
  <c r="R103" i="2" s="1"/>
  <c r="Q103" i="2"/>
  <c r="A104" i="2"/>
  <c r="B104" i="2"/>
  <c r="C104" i="2"/>
  <c r="D104" i="2"/>
  <c r="E104" i="2"/>
  <c r="F104" i="2"/>
  <c r="G104" i="2"/>
  <c r="H104" i="2"/>
  <c r="I104" i="2"/>
  <c r="P104" i="2" s="1"/>
  <c r="J104" i="2"/>
  <c r="K104" i="2"/>
  <c r="R104" i="2" s="1"/>
  <c r="Q104" i="2"/>
  <c r="A105" i="2"/>
  <c r="B105" i="2"/>
  <c r="C105" i="2"/>
  <c r="D105" i="2"/>
  <c r="E105" i="2"/>
  <c r="F105" i="2"/>
  <c r="G105" i="2"/>
  <c r="H105" i="2"/>
  <c r="I105" i="2"/>
  <c r="P105" i="2" s="1"/>
  <c r="T105" i="2" s="1"/>
  <c r="J105" i="2"/>
  <c r="K105" i="2"/>
  <c r="R105" i="2" s="1"/>
  <c r="Q105" i="2"/>
  <c r="A106" i="2"/>
  <c r="B106" i="2"/>
  <c r="C106" i="2"/>
  <c r="D106" i="2"/>
  <c r="E106" i="2"/>
  <c r="F106" i="2"/>
  <c r="G106" i="2"/>
  <c r="H106" i="2"/>
  <c r="I106" i="2"/>
  <c r="P106" i="2" s="1"/>
  <c r="J106" i="2"/>
  <c r="K106" i="2"/>
  <c r="R106" i="2" s="1"/>
  <c r="Q106" i="2"/>
  <c r="A107" i="2"/>
  <c r="B107" i="2"/>
  <c r="C107" i="2"/>
  <c r="D107" i="2"/>
  <c r="E107" i="2"/>
  <c r="F107" i="2"/>
  <c r="G107" i="2"/>
  <c r="H107" i="2"/>
  <c r="I107" i="2"/>
  <c r="P107" i="2" s="1"/>
  <c r="T107" i="2" s="1"/>
  <c r="J107" i="2"/>
  <c r="K107" i="2"/>
  <c r="R107" i="2" s="1"/>
  <c r="Q107" i="2"/>
  <c r="A108" i="2"/>
  <c r="B108" i="2"/>
  <c r="C108" i="2"/>
  <c r="D108" i="2"/>
  <c r="E108" i="2"/>
  <c r="F108" i="2"/>
  <c r="G108" i="2"/>
  <c r="H108" i="2"/>
  <c r="I108" i="2"/>
  <c r="P108" i="2" s="1"/>
  <c r="J108" i="2"/>
  <c r="K108" i="2"/>
  <c r="R108" i="2" s="1"/>
  <c r="Q108" i="2"/>
  <c r="A109" i="2"/>
  <c r="B109" i="2"/>
  <c r="C109" i="2"/>
  <c r="D109" i="2"/>
  <c r="E109" i="2"/>
  <c r="F109" i="2"/>
  <c r="G109" i="2"/>
  <c r="H109" i="2"/>
  <c r="I109" i="2"/>
  <c r="P109" i="2" s="1"/>
  <c r="T109" i="2" s="1"/>
  <c r="J109" i="2"/>
  <c r="K109" i="2"/>
  <c r="R109" i="2" s="1"/>
  <c r="Q109" i="2"/>
  <c r="A110" i="2"/>
  <c r="B110" i="2"/>
  <c r="C110" i="2"/>
  <c r="D110" i="2"/>
  <c r="E110" i="2"/>
  <c r="F110" i="2"/>
  <c r="G110" i="2"/>
  <c r="H110" i="2"/>
  <c r="I110" i="2"/>
  <c r="P110" i="2" s="1"/>
  <c r="T110" i="2" s="1"/>
  <c r="J110" i="2"/>
  <c r="K110" i="2"/>
  <c r="R110" i="2" s="1"/>
  <c r="Q110" i="2"/>
  <c r="A111" i="2"/>
  <c r="B111" i="2"/>
  <c r="C111" i="2"/>
  <c r="D111" i="2"/>
  <c r="E111" i="2"/>
  <c r="F111" i="2"/>
  <c r="G111" i="2"/>
  <c r="H111" i="2"/>
  <c r="I111" i="2"/>
  <c r="P111" i="2" s="1"/>
  <c r="S111" i="2" s="1"/>
  <c r="U111" i="2" s="1"/>
  <c r="J111" i="2"/>
  <c r="K111" i="2"/>
  <c r="R111" i="2" s="1"/>
  <c r="Q111" i="2"/>
  <c r="A112" i="2"/>
  <c r="B112" i="2"/>
  <c r="C112" i="2"/>
  <c r="D112" i="2"/>
  <c r="E112" i="2"/>
  <c r="F112" i="2"/>
  <c r="G112" i="2"/>
  <c r="H112" i="2"/>
  <c r="I112" i="2"/>
  <c r="P112" i="2" s="1"/>
  <c r="J112" i="2"/>
  <c r="K112" i="2"/>
  <c r="R112" i="2" s="1"/>
  <c r="Q112" i="2"/>
  <c r="A113" i="2"/>
  <c r="B113" i="2"/>
  <c r="C113" i="2"/>
  <c r="D113" i="2"/>
  <c r="E113" i="2"/>
  <c r="F113" i="2"/>
  <c r="G113" i="2"/>
  <c r="H113" i="2"/>
  <c r="I113" i="2"/>
  <c r="P113" i="2" s="1"/>
  <c r="J113" i="2"/>
  <c r="K113" i="2"/>
  <c r="R113" i="2" s="1"/>
  <c r="Q113" i="2"/>
  <c r="A114" i="2"/>
  <c r="B114" i="2"/>
  <c r="C114" i="2"/>
  <c r="D114" i="2"/>
  <c r="E114" i="2"/>
  <c r="F114" i="2"/>
  <c r="G114" i="2"/>
  <c r="H114" i="2"/>
  <c r="I114" i="2"/>
  <c r="P114" i="2" s="1"/>
  <c r="J114" i="2"/>
  <c r="K114" i="2"/>
  <c r="R114" i="2" s="1"/>
  <c r="Q114" i="2"/>
  <c r="A115" i="2"/>
  <c r="B115" i="2"/>
  <c r="C115" i="2"/>
  <c r="D115" i="2"/>
  <c r="E115" i="2"/>
  <c r="F115" i="2"/>
  <c r="G115" i="2"/>
  <c r="H115" i="2"/>
  <c r="I115" i="2"/>
  <c r="P115" i="2" s="1"/>
  <c r="J115" i="2"/>
  <c r="K115" i="2"/>
  <c r="R115" i="2" s="1"/>
  <c r="Q115" i="2"/>
  <c r="A116" i="2"/>
  <c r="B116" i="2"/>
  <c r="C116" i="2"/>
  <c r="D116" i="2"/>
  <c r="E116" i="2"/>
  <c r="F116" i="2"/>
  <c r="G116" i="2"/>
  <c r="H116" i="2"/>
  <c r="I116" i="2"/>
  <c r="P116" i="2" s="1"/>
  <c r="S116" i="2" s="1"/>
  <c r="U116" i="2" s="1"/>
  <c r="J116" i="2"/>
  <c r="K116" i="2"/>
  <c r="Q116" i="2"/>
  <c r="R116" i="2"/>
  <c r="A117" i="2"/>
  <c r="B117" i="2"/>
  <c r="C117" i="2"/>
  <c r="D117" i="2"/>
  <c r="E117" i="2"/>
  <c r="F117" i="2"/>
  <c r="G117" i="2"/>
  <c r="H117" i="2"/>
  <c r="I117" i="2"/>
  <c r="P117" i="2" s="1"/>
  <c r="J117" i="2"/>
  <c r="K117" i="2"/>
  <c r="R117" i="2" s="1"/>
  <c r="Q117" i="2"/>
  <c r="S117" i="2"/>
  <c r="U117" i="2" s="1"/>
  <c r="A118" i="2"/>
  <c r="B118" i="2"/>
  <c r="C118" i="2"/>
  <c r="D118" i="2"/>
  <c r="E118" i="2"/>
  <c r="F118" i="2"/>
  <c r="G118" i="2"/>
  <c r="H118" i="2"/>
  <c r="I118" i="2"/>
  <c r="P118" i="2" s="1"/>
  <c r="S118" i="2" s="1"/>
  <c r="U118" i="2" s="1"/>
  <c r="X118" i="2" s="1"/>
  <c r="J118" i="2"/>
  <c r="K118" i="2"/>
  <c r="R118" i="2" s="1"/>
  <c r="Q118" i="2"/>
  <c r="A119" i="2"/>
  <c r="B119" i="2"/>
  <c r="C119" i="2"/>
  <c r="D119" i="2"/>
  <c r="E119" i="2"/>
  <c r="F119" i="2"/>
  <c r="G119" i="2"/>
  <c r="H119" i="2"/>
  <c r="I119" i="2"/>
  <c r="P119" i="2" s="1"/>
  <c r="J119" i="2"/>
  <c r="K119" i="2"/>
  <c r="Q119" i="2"/>
  <c r="R119" i="2"/>
  <c r="S119" i="2"/>
  <c r="U119" i="2" s="1"/>
  <c r="A120" i="2"/>
  <c r="B120" i="2"/>
  <c r="C120" i="2"/>
  <c r="D120" i="2"/>
  <c r="E120" i="2"/>
  <c r="F120" i="2"/>
  <c r="G120" i="2"/>
  <c r="H120" i="2"/>
  <c r="I120" i="2"/>
  <c r="P120" i="2" s="1"/>
  <c r="J120" i="2"/>
  <c r="K120" i="2"/>
  <c r="R120" i="2" s="1"/>
  <c r="Q120" i="2"/>
  <c r="S120" i="2"/>
  <c r="U120" i="2" s="1"/>
  <c r="A121" i="2"/>
  <c r="B121" i="2"/>
  <c r="C121" i="2"/>
  <c r="D121" i="2"/>
  <c r="E121" i="2"/>
  <c r="F121" i="2"/>
  <c r="G121" i="2"/>
  <c r="H121" i="2"/>
  <c r="I121" i="2"/>
  <c r="P121" i="2" s="1"/>
  <c r="J121" i="2"/>
  <c r="K121" i="2"/>
  <c r="R121" i="2" s="1"/>
  <c r="Q121" i="2"/>
  <c r="S121" i="2"/>
  <c r="U121" i="2" s="1"/>
  <c r="X121" i="2" s="1"/>
  <c r="A122" i="2"/>
  <c r="B122" i="2"/>
  <c r="C122" i="2"/>
  <c r="D122" i="2"/>
  <c r="E122" i="2"/>
  <c r="F122" i="2"/>
  <c r="G122" i="2"/>
  <c r="H122" i="2"/>
  <c r="I122" i="2"/>
  <c r="P122" i="2" s="1"/>
  <c r="S122" i="2" s="1"/>
  <c r="U122" i="2" s="1"/>
  <c r="J122" i="2"/>
  <c r="K122" i="2"/>
  <c r="Q122" i="2"/>
  <c r="R122" i="2"/>
  <c r="A123" i="2"/>
  <c r="B123" i="2"/>
  <c r="C123" i="2"/>
  <c r="D123" i="2"/>
  <c r="E123" i="2"/>
  <c r="F123" i="2"/>
  <c r="G123" i="2"/>
  <c r="H123" i="2"/>
  <c r="I123" i="2"/>
  <c r="J123" i="2"/>
  <c r="K123" i="2"/>
  <c r="P123" i="2"/>
  <c r="Q123" i="2"/>
  <c r="R123" i="2"/>
  <c r="A124" i="2"/>
  <c r="B124" i="2"/>
  <c r="C124" i="2"/>
  <c r="D124" i="2"/>
  <c r="E124" i="2"/>
  <c r="F124" i="2"/>
  <c r="G124" i="2"/>
  <c r="H124" i="2"/>
  <c r="I124" i="2"/>
  <c r="P124" i="2" s="1"/>
  <c r="J124" i="2"/>
  <c r="K124" i="2"/>
  <c r="R124" i="2" s="1"/>
  <c r="Q124" i="2"/>
  <c r="A125" i="2"/>
  <c r="B125" i="2"/>
  <c r="C125" i="2"/>
  <c r="D125" i="2"/>
  <c r="E125" i="2"/>
  <c r="F125" i="2"/>
  <c r="G125" i="2"/>
  <c r="H125" i="2"/>
  <c r="I125" i="2"/>
  <c r="J125" i="2"/>
  <c r="K125" i="2"/>
  <c r="P125" i="2"/>
  <c r="Q125" i="2"/>
  <c r="R125" i="2"/>
  <c r="A126" i="2"/>
  <c r="B126" i="2"/>
  <c r="C126" i="2"/>
  <c r="D126" i="2"/>
  <c r="E126" i="2"/>
  <c r="F126" i="2"/>
  <c r="G126" i="2"/>
  <c r="H126" i="2"/>
  <c r="I126" i="2"/>
  <c r="P126" i="2" s="1"/>
  <c r="T126" i="2" s="1"/>
  <c r="J126" i="2"/>
  <c r="K126" i="2"/>
  <c r="Q126" i="2"/>
  <c r="R126" i="2"/>
  <c r="S126" i="2"/>
  <c r="U126" i="2" s="1"/>
  <c r="A127" i="2"/>
  <c r="B127" i="2"/>
  <c r="C127" i="2"/>
  <c r="D127" i="2"/>
  <c r="E127" i="2"/>
  <c r="F127" i="2"/>
  <c r="G127" i="2"/>
  <c r="H127" i="2"/>
  <c r="I127" i="2"/>
  <c r="J127" i="2"/>
  <c r="Q127" i="2" s="1"/>
  <c r="K127" i="2"/>
  <c r="P127" i="2"/>
  <c r="S127" i="2" s="1"/>
  <c r="U127" i="2" s="1"/>
  <c r="A128" i="2"/>
  <c r="B128" i="2"/>
  <c r="C128" i="2"/>
  <c r="D128" i="2"/>
  <c r="E128" i="2"/>
  <c r="F128" i="2"/>
  <c r="G128" i="2"/>
  <c r="H128" i="2"/>
  <c r="I128" i="2"/>
  <c r="J128" i="2"/>
  <c r="Q128" i="2" s="1"/>
  <c r="K128" i="2"/>
  <c r="P128" i="2"/>
  <c r="S128" i="2" s="1"/>
  <c r="U128" i="2" s="1"/>
  <c r="A129" i="2"/>
  <c r="B129" i="2"/>
  <c r="C129" i="2"/>
  <c r="D129" i="2"/>
  <c r="E129" i="2"/>
  <c r="F129" i="2"/>
  <c r="G129" i="2"/>
  <c r="H129" i="2"/>
  <c r="I129" i="2"/>
  <c r="P129" i="2" s="1"/>
  <c r="J129" i="2"/>
  <c r="Q129" i="2" s="1"/>
  <c r="K129" i="2"/>
  <c r="A130" i="2"/>
  <c r="B130" i="2"/>
  <c r="C130" i="2"/>
  <c r="D130" i="2"/>
  <c r="E130" i="2"/>
  <c r="F130" i="2"/>
  <c r="G130" i="2"/>
  <c r="H130" i="2"/>
  <c r="I130" i="2"/>
  <c r="J130" i="2"/>
  <c r="Q130" i="2" s="1"/>
  <c r="K130" i="2"/>
  <c r="P130" i="2"/>
  <c r="S130" i="2"/>
  <c r="U130" i="2" s="1"/>
  <c r="T130" i="2"/>
  <c r="A131" i="2"/>
  <c r="B131" i="2"/>
  <c r="C131" i="2"/>
  <c r="D131" i="2"/>
  <c r="E131" i="2"/>
  <c r="F131" i="2"/>
  <c r="G131" i="2"/>
  <c r="H131" i="2"/>
  <c r="I131" i="2"/>
  <c r="J131" i="2"/>
  <c r="Q131" i="2" s="1"/>
  <c r="K131" i="2"/>
  <c r="P131" i="2"/>
  <c r="S131" i="2"/>
  <c r="U131" i="2" s="1"/>
  <c r="A132" i="2"/>
  <c r="B132" i="2"/>
  <c r="C132" i="2"/>
  <c r="D132" i="2"/>
  <c r="E132" i="2"/>
  <c r="F132" i="2"/>
  <c r="G132" i="2"/>
  <c r="H132" i="2"/>
  <c r="I132" i="2"/>
  <c r="J132" i="2"/>
  <c r="Q132" i="2" s="1"/>
  <c r="K132" i="2"/>
  <c r="P132" i="2"/>
  <c r="S132" i="2" s="1"/>
  <c r="U132" i="2" s="1"/>
  <c r="A133" i="2"/>
  <c r="B133" i="2"/>
  <c r="C133" i="2"/>
  <c r="D133" i="2"/>
  <c r="E133" i="2"/>
  <c r="F133" i="2"/>
  <c r="G133" i="2"/>
  <c r="H133" i="2"/>
  <c r="I133" i="2"/>
  <c r="J133" i="2"/>
  <c r="Q133" i="2" s="1"/>
  <c r="K133" i="2"/>
  <c r="P133" i="2"/>
  <c r="S133" i="2" s="1"/>
  <c r="U133" i="2" s="1"/>
  <c r="A134" i="2"/>
  <c r="B134" i="2"/>
  <c r="C134" i="2"/>
  <c r="D134" i="2"/>
  <c r="E134" i="2"/>
  <c r="F134" i="2"/>
  <c r="G134" i="2"/>
  <c r="H134" i="2"/>
  <c r="I134" i="2"/>
  <c r="P134" i="2" s="1"/>
  <c r="J134" i="2"/>
  <c r="Q134" i="2" s="1"/>
  <c r="K134" i="2"/>
  <c r="A135" i="2"/>
  <c r="B135" i="2"/>
  <c r="C135" i="2"/>
  <c r="D135" i="2"/>
  <c r="E135" i="2"/>
  <c r="F135" i="2"/>
  <c r="G135" i="2"/>
  <c r="H135" i="2"/>
  <c r="I135" i="2"/>
  <c r="P135" i="2" s="1"/>
  <c r="J135" i="2"/>
  <c r="Q135" i="2" s="1"/>
  <c r="K135" i="2"/>
  <c r="A136" i="2"/>
  <c r="B136" i="2"/>
  <c r="C136" i="2"/>
  <c r="D136" i="2"/>
  <c r="E136" i="2"/>
  <c r="F136" i="2"/>
  <c r="G136" i="2"/>
  <c r="H136" i="2"/>
  <c r="I136" i="2"/>
  <c r="P136" i="2" s="1"/>
  <c r="J136" i="2"/>
  <c r="Q136" i="2" s="1"/>
  <c r="K136" i="2"/>
  <c r="A137" i="2"/>
  <c r="B137" i="2"/>
  <c r="C137" i="2"/>
  <c r="D137" i="2"/>
  <c r="E137" i="2"/>
  <c r="F137" i="2"/>
  <c r="G137" i="2"/>
  <c r="H137" i="2"/>
  <c r="I137" i="2"/>
  <c r="J137" i="2"/>
  <c r="Q137" i="2" s="1"/>
  <c r="K137" i="2"/>
  <c r="P137" i="2"/>
  <c r="S137" i="2" s="1"/>
  <c r="U137" i="2" s="1"/>
  <c r="A138" i="2"/>
  <c r="B138" i="2"/>
  <c r="C138" i="2"/>
  <c r="D138" i="2"/>
  <c r="E138" i="2"/>
  <c r="F138" i="2"/>
  <c r="G138" i="2"/>
  <c r="H138" i="2"/>
  <c r="I138" i="2"/>
  <c r="P138" i="2" s="1"/>
  <c r="J138" i="2"/>
  <c r="Q138" i="2" s="1"/>
  <c r="K138" i="2"/>
  <c r="A139" i="2"/>
  <c r="B139" i="2"/>
  <c r="C139" i="2"/>
  <c r="D139" i="2"/>
  <c r="E139" i="2"/>
  <c r="F139" i="2"/>
  <c r="G139" i="2"/>
  <c r="H139" i="2"/>
  <c r="I139" i="2"/>
  <c r="J139" i="2"/>
  <c r="Q139" i="2" s="1"/>
  <c r="K139" i="2"/>
  <c r="P139" i="2"/>
  <c r="S139" i="2" s="1"/>
  <c r="U139" i="2" s="1"/>
  <c r="A140" i="2"/>
  <c r="B140" i="2"/>
  <c r="C140" i="2"/>
  <c r="D140" i="2"/>
  <c r="E140" i="2"/>
  <c r="F140" i="2"/>
  <c r="G140" i="2"/>
  <c r="H140" i="2"/>
  <c r="I140" i="2"/>
  <c r="J140" i="2"/>
  <c r="Q140" i="2" s="1"/>
  <c r="K140" i="2"/>
  <c r="P140" i="2"/>
  <c r="S140" i="2" s="1"/>
  <c r="U140" i="2" s="1"/>
  <c r="A141" i="2"/>
  <c r="B141" i="2"/>
  <c r="C141" i="2"/>
  <c r="D141" i="2"/>
  <c r="E141" i="2"/>
  <c r="F141" i="2"/>
  <c r="G141" i="2"/>
  <c r="H141" i="2"/>
  <c r="I141" i="2"/>
  <c r="P141" i="2" s="1"/>
  <c r="J141" i="2"/>
  <c r="Q141" i="2" s="1"/>
  <c r="K141" i="2"/>
  <c r="A142" i="2"/>
  <c r="B142" i="2"/>
  <c r="C142" i="2"/>
  <c r="D142" i="2"/>
  <c r="E142" i="2"/>
  <c r="F142" i="2"/>
  <c r="G142" i="2"/>
  <c r="H142" i="2"/>
  <c r="I142" i="2"/>
  <c r="J142" i="2"/>
  <c r="Q142" i="2" s="1"/>
  <c r="K142" i="2"/>
  <c r="P142" i="2"/>
  <c r="S142" i="2"/>
  <c r="U142" i="2" s="1"/>
  <c r="T142" i="2"/>
  <c r="A143" i="2"/>
  <c r="B143" i="2"/>
  <c r="C143" i="2"/>
  <c r="D143" i="2"/>
  <c r="E143" i="2"/>
  <c r="F143" i="2"/>
  <c r="G143" i="2"/>
  <c r="H143" i="2"/>
  <c r="I143" i="2"/>
  <c r="J143" i="2"/>
  <c r="Q143" i="2" s="1"/>
  <c r="K143" i="2"/>
  <c r="P143" i="2"/>
  <c r="S143" i="2" s="1"/>
  <c r="U143" i="2" s="1"/>
  <c r="A144" i="2"/>
  <c r="B144" i="2"/>
  <c r="C144" i="2"/>
  <c r="D144" i="2"/>
  <c r="E144" i="2"/>
  <c r="F144" i="2"/>
  <c r="G144" i="2"/>
  <c r="H144" i="2"/>
  <c r="I144" i="2"/>
  <c r="J144" i="2"/>
  <c r="Q144" i="2" s="1"/>
  <c r="K144" i="2"/>
  <c r="P144" i="2"/>
  <c r="S144" i="2" s="1"/>
  <c r="U144" i="2" s="1"/>
  <c r="A145" i="2"/>
  <c r="B145" i="2"/>
  <c r="C145" i="2"/>
  <c r="D145" i="2"/>
  <c r="E145" i="2"/>
  <c r="F145" i="2"/>
  <c r="G145" i="2"/>
  <c r="H145" i="2"/>
  <c r="I145" i="2"/>
  <c r="P145" i="2" s="1"/>
  <c r="J145" i="2"/>
  <c r="Q145" i="2" s="1"/>
  <c r="K145" i="2"/>
  <c r="A146" i="2"/>
  <c r="B146" i="2"/>
  <c r="C146" i="2"/>
  <c r="D146" i="2"/>
  <c r="E146" i="2"/>
  <c r="F146" i="2"/>
  <c r="G146" i="2"/>
  <c r="H146" i="2"/>
  <c r="I146" i="2"/>
  <c r="P146" i="2" s="1"/>
  <c r="J146" i="2"/>
  <c r="Q146" i="2" s="1"/>
  <c r="K146" i="2"/>
  <c r="A147" i="2"/>
  <c r="B147" i="2"/>
  <c r="C147" i="2"/>
  <c r="D147" i="2"/>
  <c r="E147" i="2"/>
  <c r="F147" i="2"/>
  <c r="G147" i="2"/>
  <c r="H147" i="2"/>
  <c r="I147" i="2"/>
  <c r="P147" i="2" s="1"/>
  <c r="J147" i="2"/>
  <c r="Q147" i="2" s="1"/>
  <c r="K147" i="2"/>
  <c r="A148" i="2"/>
  <c r="B148" i="2"/>
  <c r="C148" i="2"/>
  <c r="D148" i="2"/>
  <c r="E148" i="2"/>
  <c r="F148" i="2"/>
  <c r="G148" i="2"/>
  <c r="H148" i="2"/>
  <c r="I148" i="2"/>
  <c r="P148" i="2" s="1"/>
  <c r="J148" i="2"/>
  <c r="Q148" i="2" s="1"/>
  <c r="K148" i="2"/>
  <c r="A149" i="2"/>
  <c r="B149" i="2"/>
  <c r="C149" i="2"/>
  <c r="D149" i="2"/>
  <c r="E149" i="2"/>
  <c r="F149" i="2"/>
  <c r="G149" i="2"/>
  <c r="H149" i="2"/>
  <c r="I149" i="2"/>
  <c r="J149" i="2"/>
  <c r="Q149" i="2" s="1"/>
  <c r="K149" i="2"/>
  <c r="P149" i="2"/>
  <c r="T149" i="2" s="1"/>
  <c r="S149" i="2"/>
  <c r="U149" i="2" s="1"/>
  <c r="A150" i="2"/>
  <c r="B150" i="2"/>
  <c r="C150" i="2"/>
  <c r="D150" i="2"/>
  <c r="E150" i="2"/>
  <c r="F150" i="2"/>
  <c r="G150" i="2"/>
  <c r="H150" i="2"/>
  <c r="I150" i="2"/>
  <c r="P150" i="2" s="1"/>
  <c r="J150" i="2"/>
  <c r="Q150" i="2" s="1"/>
  <c r="K150" i="2"/>
  <c r="A151" i="2"/>
  <c r="B151" i="2"/>
  <c r="C151" i="2"/>
  <c r="D151" i="2"/>
  <c r="E151" i="2"/>
  <c r="F151" i="2"/>
  <c r="G151" i="2"/>
  <c r="H151" i="2"/>
  <c r="I151" i="2"/>
  <c r="J151" i="2"/>
  <c r="Q151" i="2" s="1"/>
  <c r="K151" i="2"/>
  <c r="P151" i="2"/>
  <c r="S151" i="2" s="1"/>
  <c r="U151" i="2" s="1"/>
  <c r="A152" i="2"/>
  <c r="B152" i="2"/>
  <c r="C152" i="2"/>
  <c r="D152" i="2"/>
  <c r="E152" i="2"/>
  <c r="F152" i="2"/>
  <c r="G152" i="2"/>
  <c r="H152" i="2"/>
  <c r="I152" i="2"/>
  <c r="J152" i="2"/>
  <c r="Q152" i="2" s="1"/>
  <c r="K152" i="2"/>
  <c r="P152" i="2"/>
  <c r="S152" i="2" s="1"/>
  <c r="U152" i="2" s="1"/>
  <c r="A153" i="2"/>
  <c r="B153" i="2"/>
  <c r="C153" i="2"/>
  <c r="D153" i="2"/>
  <c r="E153" i="2"/>
  <c r="F153" i="2"/>
  <c r="G153" i="2"/>
  <c r="H153" i="2"/>
  <c r="I153" i="2"/>
  <c r="P153" i="2" s="1"/>
  <c r="J153" i="2"/>
  <c r="Q153" i="2" s="1"/>
  <c r="K153" i="2"/>
  <c r="A154" i="2"/>
  <c r="B154" i="2"/>
  <c r="C154" i="2"/>
  <c r="D154" i="2"/>
  <c r="E154" i="2"/>
  <c r="F154" i="2"/>
  <c r="G154" i="2"/>
  <c r="H154" i="2"/>
  <c r="I154" i="2"/>
  <c r="J154" i="2"/>
  <c r="Q154" i="2" s="1"/>
  <c r="K154" i="2"/>
  <c r="P154" i="2"/>
  <c r="S154" i="2" s="1"/>
  <c r="U154" i="2" s="1"/>
  <c r="T154" i="2"/>
  <c r="A155" i="2"/>
  <c r="B155" i="2"/>
  <c r="C155" i="2"/>
  <c r="D155" i="2"/>
  <c r="E155" i="2"/>
  <c r="F155" i="2"/>
  <c r="G155" i="2"/>
  <c r="H155" i="2"/>
  <c r="I155" i="2"/>
  <c r="J155" i="2"/>
  <c r="Q155" i="2" s="1"/>
  <c r="K155" i="2"/>
  <c r="P155" i="2"/>
  <c r="S155" i="2" s="1"/>
  <c r="U155" i="2" s="1"/>
  <c r="A156" i="2"/>
  <c r="B156" i="2"/>
  <c r="C156" i="2"/>
  <c r="D156" i="2"/>
  <c r="E156" i="2"/>
  <c r="F156" i="2"/>
  <c r="G156" i="2"/>
  <c r="H156" i="2"/>
  <c r="I156" i="2"/>
  <c r="J156" i="2"/>
  <c r="Q156" i="2" s="1"/>
  <c r="K156" i="2"/>
  <c r="P156" i="2"/>
  <c r="S156" i="2" s="1"/>
  <c r="U156" i="2" s="1"/>
  <c r="A157" i="2"/>
  <c r="B157" i="2"/>
  <c r="C157" i="2"/>
  <c r="D157" i="2"/>
  <c r="E157" i="2"/>
  <c r="F157" i="2"/>
  <c r="G157" i="2"/>
  <c r="H157" i="2"/>
  <c r="I157" i="2"/>
  <c r="J157" i="2"/>
  <c r="K157" i="2"/>
  <c r="P157" i="2"/>
  <c r="S157" i="2" s="1"/>
  <c r="U157" i="2" s="1"/>
  <c r="A158" i="2"/>
  <c r="B158" i="2"/>
  <c r="C158" i="2"/>
  <c r="D158" i="2"/>
  <c r="E158" i="2"/>
  <c r="F158" i="2"/>
  <c r="G158" i="2"/>
  <c r="H158" i="2"/>
  <c r="I158" i="2"/>
  <c r="J158" i="2"/>
  <c r="K158" i="2"/>
  <c r="A159" i="2"/>
  <c r="B159" i="2"/>
  <c r="C159" i="2"/>
  <c r="D159" i="2"/>
  <c r="E159" i="2"/>
  <c r="F159" i="2"/>
  <c r="G159" i="2"/>
  <c r="H159" i="2"/>
  <c r="I159" i="2"/>
  <c r="J159" i="2"/>
  <c r="K159" i="2"/>
  <c r="P159" i="2"/>
  <c r="S159" i="2" s="1"/>
  <c r="U159" i="2" s="1"/>
  <c r="A160" i="2"/>
  <c r="B160" i="2"/>
  <c r="C160" i="2"/>
  <c r="D160" i="2"/>
  <c r="E160" i="2"/>
  <c r="F160" i="2"/>
  <c r="G160" i="2"/>
  <c r="H160" i="2"/>
  <c r="I160" i="2"/>
  <c r="J160" i="2"/>
  <c r="K160" i="2"/>
  <c r="P160" i="2"/>
  <c r="S160" i="2" s="1"/>
  <c r="U160" i="2" s="1"/>
  <c r="A161" i="2"/>
  <c r="B161" i="2"/>
  <c r="C161" i="2"/>
  <c r="D161" i="2"/>
  <c r="E161" i="2"/>
  <c r="F161" i="2"/>
  <c r="G161" i="2"/>
  <c r="H161" i="2"/>
  <c r="I161" i="2"/>
  <c r="J161" i="2"/>
  <c r="K161" i="2"/>
  <c r="A162" i="2"/>
  <c r="B162" i="2"/>
  <c r="C162" i="2"/>
  <c r="D162" i="2"/>
  <c r="E162" i="2"/>
  <c r="F162" i="2"/>
  <c r="G162" i="2"/>
  <c r="H162" i="2"/>
  <c r="I162" i="2"/>
  <c r="J162" i="2"/>
  <c r="K162" i="2"/>
  <c r="P162" i="2"/>
  <c r="S162" i="2" s="1"/>
  <c r="U162" i="2" s="1"/>
  <c r="A163" i="2"/>
  <c r="B163" i="2"/>
  <c r="C163" i="2"/>
  <c r="D163" i="2"/>
  <c r="E163" i="2"/>
  <c r="F163" i="2"/>
  <c r="G163" i="2"/>
  <c r="H163" i="2"/>
  <c r="I163" i="2"/>
  <c r="J163" i="2"/>
  <c r="K163" i="2"/>
  <c r="P163" i="2"/>
  <c r="S163" i="2" s="1"/>
  <c r="U163" i="2" s="1"/>
  <c r="A164" i="2"/>
  <c r="B164" i="2"/>
  <c r="C164" i="2"/>
  <c r="D164" i="2"/>
  <c r="E164" i="2"/>
  <c r="F164" i="2"/>
  <c r="G164" i="2"/>
  <c r="H164" i="2"/>
  <c r="I164" i="2"/>
  <c r="J164" i="2"/>
  <c r="K164" i="2"/>
  <c r="A165" i="2"/>
  <c r="B165" i="2"/>
  <c r="C165" i="2"/>
  <c r="D165" i="2"/>
  <c r="E165" i="2"/>
  <c r="F165" i="2"/>
  <c r="G165" i="2"/>
  <c r="H165" i="2"/>
  <c r="I165" i="2"/>
  <c r="J165" i="2"/>
  <c r="K165" i="2"/>
  <c r="P165" i="2"/>
  <c r="S165" i="2" s="1"/>
  <c r="U165" i="2" s="1"/>
  <c r="A166" i="2"/>
  <c r="B166" i="2"/>
  <c r="C166" i="2"/>
  <c r="D166" i="2"/>
  <c r="E166" i="2"/>
  <c r="F166" i="2"/>
  <c r="G166" i="2"/>
  <c r="H166" i="2"/>
  <c r="I166" i="2"/>
  <c r="J166" i="2"/>
  <c r="K166" i="2"/>
  <c r="P166" i="2"/>
  <c r="S166" i="2" s="1"/>
  <c r="U166" i="2" s="1"/>
  <c r="A167" i="2"/>
  <c r="B167" i="2"/>
  <c r="C167" i="2"/>
  <c r="D167" i="2"/>
  <c r="E167" i="2"/>
  <c r="F167" i="2"/>
  <c r="G167" i="2"/>
  <c r="H167" i="2"/>
  <c r="I167" i="2"/>
  <c r="J167" i="2"/>
  <c r="K167" i="2"/>
  <c r="A168" i="2"/>
  <c r="B168" i="2"/>
  <c r="C168" i="2"/>
  <c r="D168" i="2"/>
  <c r="E168" i="2"/>
  <c r="F168" i="2"/>
  <c r="G168" i="2"/>
  <c r="H168" i="2"/>
  <c r="I168" i="2"/>
  <c r="J168" i="2"/>
  <c r="K168" i="2"/>
  <c r="P168" i="2"/>
  <c r="S168" i="2" s="1"/>
  <c r="U168" i="2" s="1"/>
  <c r="A169" i="2"/>
  <c r="B169" i="2"/>
  <c r="C169" i="2"/>
  <c r="D169" i="2"/>
  <c r="E169" i="2"/>
  <c r="F169" i="2"/>
  <c r="G169" i="2"/>
  <c r="H169" i="2"/>
  <c r="I169" i="2"/>
  <c r="J169" i="2"/>
  <c r="K169" i="2"/>
  <c r="P169" i="2"/>
  <c r="S169" i="2" s="1"/>
  <c r="U169" i="2" s="1"/>
  <c r="A170" i="2"/>
  <c r="B170" i="2"/>
  <c r="C170" i="2"/>
  <c r="D170" i="2"/>
  <c r="E170" i="2"/>
  <c r="F170" i="2"/>
  <c r="G170" i="2"/>
  <c r="H170" i="2"/>
  <c r="I170" i="2"/>
  <c r="J170" i="2"/>
  <c r="R170" i="2" s="1"/>
  <c r="K170" i="2"/>
  <c r="Q170" i="2"/>
  <c r="A171" i="2"/>
  <c r="B171" i="2"/>
  <c r="C171" i="2"/>
  <c r="D171" i="2"/>
  <c r="E171" i="2"/>
  <c r="F171" i="2"/>
  <c r="G171" i="2"/>
  <c r="H171" i="2"/>
  <c r="I171" i="2"/>
  <c r="J171" i="2"/>
  <c r="R171" i="2" s="1"/>
  <c r="K171" i="2"/>
  <c r="P171" i="2"/>
  <c r="S171" i="2" s="1"/>
  <c r="U171" i="2" s="1"/>
  <c r="A172" i="2"/>
  <c r="B172" i="2"/>
  <c r="C172" i="2"/>
  <c r="D172" i="2"/>
  <c r="E172" i="2"/>
  <c r="F172" i="2"/>
  <c r="G172" i="2"/>
  <c r="H172" i="2"/>
  <c r="I172" i="2"/>
  <c r="J172" i="2"/>
  <c r="R172" i="2" s="1"/>
  <c r="K172" i="2"/>
  <c r="P172" i="2"/>
  <c r="Q172" i="2"/>
  <c r="S172" i="2"/>
  <c r="U172" i="2" s="1"/>
  <c r="A173" i="2"/>
  <c r="B173" i="2"/>
  <c r="C173" i="2"/>
  <c r="D173" i="2"/>
  <c r="E173" i="2"/>
  <c r="F173" i="2"/>
  <c r="G173" i="2"/>
  <c r="H173" i="2"/>
  <c r="I173" i="2"/>
  <c r="J173" i="2"/>
  <c r="R173" i="2" s="1"/>
  <c r="K173" i="2"/>
  <c r="Q173" i="2"/>
  <c r="A174" i="2"/>
  <c r="B174" i="2"/>
  <c r="C174" i="2"/>
  <c r="D174" i="2"/>
  <c r="E174" i="2"/>
  <c r="F174" i="2"/>
  <c r="G174" i="2"/>
  <c r="H174" i="2"/>
  <c r="I174" i="2"/>
  <c r="J174" i="2"/>
  <c r="R174" i="2" s="1"/>
  <c r="K174" i="2"/>
  <c r="Q174" i="2"/>
  <c r="A175" i="2"/>
  <c r="B175" i="2"/>
  <c r="C175" i="2"/>
  <c r="D175" i="2"/>
  <c r="E175" i="2"/>
  <c r="F175" i="2"/>
  <c r="G175" i="2"/>
  <c r="H175" i="2"/>
  <c r="I175" i="2"/>
  <c r="J175" i="2"/>
  <c r="R175" i="2" s="1"/>
  <c r="K175" i="2"/>
  <c r="A176" i="2"/>
  <c r="B176" i="2"/>
  <c r="C176" i="2"/>
  <c r="D176" i="2"/>
  <c r="E176" i="2"/>
  <c r="F176" i="2"/>
  <c r="G176" i="2"/>
  <c r="H176" i="2"/>
  <c r="I176" i="2"/>
  <c r="J176" i="2"/>
  <c r="R176" i="2" s="1"/>
  <c r="K176" i="2"/>
  <c r="P176" i="2"/>
  <c r="S176" i="2" s="1"/>
  <c r="U176" i="2" s="1"/>
  <c r="Q176" i="2"/>
  <c r="A177" i="2"/>
  <c r="B177" i="2"/>
  <c r="C177" i="2"/>
  <c r="D177" i="2"/>
  <c r="E177" i="2"/>
  <c r="F177" i="2"/>
  <c r="G177" i="2"/>
  <c r="H177" i="2"/>
  <c r="I177" i="2"/>
  <c r="J177" i="2"/>
  <c r="R177" i="2" s="1"/>
  <c r="K177" i="2"/>
  <c r="P177" i="2"/>
  <c r="S177" i="2" s="1"/>
  <c r="U177" i="2" s="1"/>
  <c r="Q177" i="2"/>
  <c r="A178" i="2"/>
  <c r="B178" i="2"/>
  <c r="C178" i="2"/>
  <c r="D178" i="2"/>
  <c r="E178" i="2"/>
  <c r="F178" i="2"/>
  <c r="G178" i="2"/>
  <c r="H178" i="2"/>
  <c r="I178" i="2"/>
  <c r="J178" i="2"/>
  <c r="R178" i="2" s="1"/>
  <c r="K178" i="2"/>
  <c r="P178" i="2"/>
  <c r="S178" i="2" s="1"/>
  <c r="U178" i="2" s="1"/>
  <c r="A179" i="2"/>
  <c r="B179" i="2"/>
  <c r="C179" i="2"/>
  <c r="D179" i="2"/>
  <c r="E179" i="2"/>
  <c r="F179" i="2"/>
  <c r="G179" i="2"/>
  <c r="H179" i="2"/>
  <c r="I179" i="2"/>
  <c r="J179" i="2"/>
  <c r="R179" i="2" s="1"/>
  <c r="K179" i="2"/>
  <c r="A180" i="2"/>
  <c r="B180" i="2"/>
  <c r="C180" i="2"/>
  <c r="D180" i="2"/>
  <c r="E180" i="2"/>
  <c r="F180" i="2"/>
  <c r="G180" i="2"/>
  <c r="H180" i="2"/>
  <c r="I180" i="2"/>
  <c r="J180" i="2"/>
  <c r="R180" i="2" s="1"/>
  <c r="K180" i="2"/>
  <c r="Q180" i="2"/>
  <c r="A181" i="2"/>
  <c r="B181" i="2"/>
  <c r="C181" i="2"/>
  <c r="D181" i="2"/>
  <c r="E181" i="2"/>
  <c r="F181" i="2"/>
  <c r="G181" i="2"/>
  <c r="H181" i="2"/>
  <c r="I181" i="2"/>
  <c r="J181" i="2"/>
  <c r="R181" i="2" s="1"/>
  <c r="K181" i="2"/>
  <c r="A182" i="2"/>
  <c r="B182" i="2"/>
  <c r="C182" i="2"/>
  <c r="D182" i="2"/>
  <c r="E182" i="2"/>
  <c r="F182" i="2"/>
  <c r="G182" i="2"/>
  <c r="H182" i="2"/>
  <c r="I182" i="2"/>
  <c r="J182" i="2"/>
  <c r="R182" i="2" s="1"/>
  <c r="K182" i="2"/>
  <c r="P182" i="2"/>
  <c r="S182" i="2" s="1"/>
  <c r="U182" i="2" s="1"/>
  <c r="Q182" i="2"/>
  <c r="A183" i="2"/>
  <c r="B183" i="2"/>
  <c r="C183" i="2"/>
  <c r="D183" i="2"/>
  <c r="E183" i="2"/>
  <c r="F183" i="2"/>
  <c r="G183" i="2"/>
  <c r="H183" i="2"/>
  <c r="I183" i="2"/>
  <c r="J183" i="2"/>
  <c r="K183" i="2"/>
  <c r="P183" i="2"/>
  <c r="S183" i="2" s="1"/>
  <c r="U183" i="2" s="1"/>
  <c r="Q183" i="2"/>
  <c r="R183" i="2"/>
  <c r="A184" i="2"/>
  <c r="B184" i="2"/>
  <c r="C184" i="2"/>
  <c r="D184" i="2"/>
  <c r="E184" i="2"/>
  <c r="F184" i="2"/>
  <c r="G184" i="2"/>
  <c r="H184" i="2"/>
  <c r="I184" i="2"/>
  <c r="J184" i="2"/>
  <c r="K184" i="2"/>
  <c r="P184" i="2"/>
  <c r="S184" i="2" s="1"/>
  <c r="U184" i="2" s="1"/>
  <c r="Q184" i="2"/>
  <c r="R184" i="2"/>
  <c r="A185" i="2"/>
  <c r="B185" i="2"/>
  <c r="C185" i="2"/>
  <c r="D185" i="2"/>
  <c r="E185" i="2"/>
  <c r="F185" i="2"/>
  <c r="G185" i="2"/>
  <c r="H185" i="2"/>
  <c r="I185" i="2"/>
  <c r="J185" i="2"/>
  <c r="R185" i="2" s="1"/>
  <c r="K185" i="2"/>
  <c r="P185" i="2"/>
  <c r="S185" i="2" s="1"/>
  <c r="U185" i="2" s="1"/>
  <c r="Q185" i="2"/>
  <c r="A186" i="2"/>
  <c r="B186" i="2"/>
  <c r="C186" i="2"/>
  <c r="D186" i="2"/>
  <c r="E186" i="2"/>
  <c r="F186" i="2"/>
  <c r="G186" i="2"/>
  <c r="H186" i="2"/>
  <c r="I186" i="2"/>
  <c r="J186" i="2"/>
  <c r="P186" i="2" s="1"/>
  <c r="K186" i="2"/>
  <c r="Q186" i="2"/>
  <c r="R186" i="2"/>
  <c r="A187" i="2"/>
  <c r="B187" i="2"/>
  <c r="C187" i="2"/>
  <c r="D187" i="2"/>
  <c r="E187" i="2"/>
  <c r="F187" i="2"/>
  <c r="G187" i="2"/>
  <c r="H187" i="2"/>
  <c r="I187" i="2"/>
  <c r="J187" i="2"/>
  <c r="P187" i="2" s="1"/>
  <c r="K187" i="2"/>
  <c r="A188" i="2"/>
  <c r="B188" i="2"/>
  <c r="C188" i="2"/>
  <c r="D188" i="2"/>
  <c r="E188" i="2"/>
  <c r="F188" i="2"/>
  <c r="G188" i="2"/>
  <c r="H188" i="2"/>
  <c r="I188" i="2"/>
  <c r="J188" i="2"/>
  <c r="P188" i="2" s="1"/>
  <c r="K188" i="2"/>
  <c r="A189" i="2"/>
  <c r="B189" i="2"/>
  <c r="C189" i="2"/>
  <c r="D189" i="2"/>
  <c r="E189" i="2"/>
  <c r="F189" i="2"/>
  <c r="G189" i="2"/>
  <c r="H189" i="2"/>
  <c r="I189" i="2"/>
  <c r="J189" i="2"/>
  <c r="Q189" i="2" s="1"/>
  <c r="K189" i="2"/>
  <c r="R189" i="2"/>
  <c r="A190" i="2"/>
  <c r="B190" i="2"/>
  <c r="C190" i="2"/>
  <c r="D190" i="2"/>
  <c r="E190" i="2"/>
  <c r="F190" i="2"/>
  <c r="G190" i="2"/>
  <c r="H190" i="2"/>
  <c r="I190" i="2"/>
  <c r="J190" i="2"/>
  <c r="P190" i="2" s="1"/>
  <c r="K190" i="2"/>
  <c r="A191" i="2"/>
  <c r="B191" i="2"/>
  <c r="C191" i="2"/>
  <c r="D191" i="2"/>
  <c r="E191" i="2"/>
  <c r="F191" i="2"/>
  <c r="G191" i="2"/>
  <c r="H191" i="2"/>
  <c r="I191" i="2"/>
  <c r="J191" i="2"/>
  <c r="P191" i="2" s="1"/>
  <c r="K191" i="2"/>
  <c r="A192" i="2"/>
  <c r="B192" i="2"/>
  <c r="C192" i="2"/>
  <c r="D192" i="2"/>
  <c r="E192" i="2"/>
  <c r="F192" i="2"/>
  <c r="G192" i="2"/>
  <c r="H192" i="2"/>
  <c r="I192" i="2"/>
  <c r="J192" i="2"/>
  <c r="R192" i="2" s="1"/>
  <c r="K192" i="2"/>
  <c r="P192" i="2"/>
  <c r="S192" i="2" s="1"/>
  <c r="U192" i="2" s="1"/>
  <c r="Q192" i="2"/>
  <c r="A193" i="2"/>
  <c r="B193" i="2"/>
  <c r="C193" i="2"/>
  <c r="D193" i="2"/>
  <c r="E193" i="2"/>
  <c r="F193" i="2"/>
  <c r="G193" i="2"/>
  <c r="H193" i="2"/>
  <c r="I193" i="2"/>
  <c r="J193" i="2"/>
  <c r="K193" i="2"/>
  <c r="P193" i="2"/>
  <c r="S193" i="2" s="1"/>
  <c r="U193" i="2" s="1"/>
  <c r="Q193" i="2"/>
  <c r="R193" i="2"/>
  <c r="A194" i="2"/>
  <c r="B194" i="2"/>
  <c r="C194" i="2"/>
  <c r="D194" i="2"/>
  <c r="E194" i="2"/>
  <c r="F194" i="2"/>
  <c r="G194" i="2"/>
  <c r="H194" i="2"/>
  <c r="I194" i="2"/>
  <c r="J194" i="2"/>
  <c r="K194" i="2"/>
  <c r="P194" i="2"/>
  <c r="S194" i="2" s="1"/>
  <c r="U194" i="2" s="1"/>
  <c r="Q194" i="2"/>
  <c r="R194" i="2"/>
  <c r="A195" i="2"/>
  <c r="B195" i="2"/>
  <c r="C195" i="2"/>
  <c r="D195" i="2"/>
  <c r="E195" i="2"/>
  <c r="F195" i="2"/>
  <c r="G195" i="2"/>
  <c r="H195" i="2"/>
  <c r="I195" i="2"/>
  <c r="J195" i="2"/>
  <c r="K195" i="2"/>
  <c r="P195" i="2"/>
  <c r="S195" i="2" s="1"/>
  <c r="U195" i="2" s="1"/>
  <c r="Q195" i="2"/>
  <c r="T195" i="2" s="1"/>
  <c r="R195" i="2"/>
  <c r="A196" i="2"/>
  <c r="B196" i="2"/>
  <c r="C196" i="2"/>
  <c r="D196" i="2"/>
  <c r="E196" i="2"/>
  <c r="F196" i="2"/>
  <c r="G196" i="2"/>
  <c r="H196" i="2"/>
  <c r="I196" i="2"/>
  <c r="J196" i="2"/>
  <c r="K196" i="2"/>
  <c r="P196" i="2"/>
  <c r="T196" i="2" s="1"/>
  <c r="Q196" i="2"/>
  <c r="R196" i="2"/>
  <c r="S196" i="2"/>
  <c r="U196" i="2" s="1"/>
  <c r="T69" i="2" l="1"/>
  <c r="T184" i="2"/>
  <c r="T155" i="2"/>
  <c r="T133" i="2"/>
  <c r="T132" i="2"/>
  <c r="T124" i="2"/>
  <c r="T183" i="2"/>
  <c r="T177" i="2"/>
  <c r="T172" i="2"/>
  <c r="T143" i="2"/>
  <c r="S69" i="2"/>
  <c r="U69" i="2" s="1"/>
  <c r="T185" i="2"/>
  <c r="T131" i="2"/>
  <c r="S67" i="2"/>
  <c r="U67" i="2" s="1"/>
  <c r="X67" i="2" s="1"/>
  <c r="X151" i="2"/>
  <c r="S129" i="2"/>
  <c r="U129" i="2" s="1"/>
  <c r="T129" i="2"/>
  <c r="X195" i="2"/>
  <c r="X177" i="2"/>
  <c r="X169" i="2"/>
  <c r="X156" i="2"/>
  <c r="X132" i="2"/>
  <c r="X130" i="2"/>
  <c r="X127" i="2"/>
  <c r="X185" i="2"/>
  <c r="X159" i="2"/>
  <c r="S145" i="2"/>
  <c r="U145" i="2" s="1"/>
  <c r="T145" i="2"/>
  <c r="S146" i="2"/>
  <c r="U146" i="2" s="1"/>
  <c r="T146" i="2"/>
  <c r="X193" i="2"/>
  <c r="S188" i="2"/>
  <c r="U188" i="2" s="1"/>
  <c r="X184" i="2"/>
  <c r="X165" i="2"/>
  <c r="S136" i="2"/>
  <c r="U136" i="2" s="1"/>
  <c r="T136" i="2"/>
  <c r="X166" i="2"/>
  <c r="X171" i="2"/>
  <c r="X126" i="2"/>
  <c r="X196" i="2"/>
  <c r="S148" i="2"/>
  <c r="U148" i="2" s="1"/>
  <c r="T148" i="2"/>
  <c r="X137" i="2"/>
  <c r="S186" i="2"/>
  <c r="U186" i="2" s="1"/>
  <c r="T186" i="2"/>
  <c r="S191" i="2"/>
  <c r="U191" i="2" s="1"/>
  <c r="S187" i="2"/>
  <c r="U187" i="2" s="1"/>
  <c r="X182" i="2"/>
  <c r="X149" i="2"/>
  <c r="X140" i="2"/>
  <c r="S135" i="2"/>
  <c r="U135" i="2" s="1"/>
  <c r="T135" i="2"/>
  <c r="X133" i="2"/>
  <c r="X144" i="2"/>
  <c r="X162" i="2"/>
  <c r="X168" i="2"/>
  <c r="X176" i="2"/>
  <c r="X152" i="2"/>
  <c r="X154" i="2"/>
  <c r="X178" i="2"/>
  <c r="X157" i="2"/>
  <c r="S147" i="2"/>
  <c r="U147" i="2" s="1"/>
  <c r="T147" i="2"/>
  <c r="T138" i="2"/>
  <c r="S138" i="2"/>
  <c r="U138" i="2" s="1"/>
  <c r="X128" i="2"/>
  <c r="S190" i="2"/>
  <c r="U190" i="2" s="1"/>
  <c r="X160" i="2"/>
  <c r="S150" i="2"/>
  <c r="U150" i="2" s="1"/>
  <c r="T150" i="2"/>
  <c r="S141" i="2"/>
  <c r="U141" i="2" s="1"/>
  <c r="T141" i="2"/>
  <c r="S134" i="2"/>
  <c r="U134" i="2" s="1"/>
  <c r="T134" i="2"/>
  <c r="X192" i="2"/>
  <c r="X194" i="2"/>
  <c r="X183" i="2"/>
  <c r="X172" i="2"/>
  <c r="X163" i="2"/>
  <c r="S153" i="2"/>
  <c r="U153" i="2" s="1"/>
  <c r="T153" i="2"/>
  <c r="X142" i="2"/>
  <c r="X139" i="2"/>
  <c r="T114" i="2"/>
  <c r="S114" i="2"/>
  <c r="U114" i="2" s="1"/>
  <c r="T104" i="2"/>
  <c r="S104" i="2"/>
  <c r="U104" i="2" s="1"/>
  <c r="T96" i="2"/>
  <c r="S96" i="2"/>
  <c r="U96" i="2" s="1"/>
  <c r="T80" i="2"/>
  <c r="S80" i="2"/>
  <c r="U80" i="2" s="1"/>
  <c r="T123" i="2"/>
  <c r="S123" i="2"/>
  <c r="U123" i="2" s="1"/>
  <c r="Q167" i="2"/>
  <c r="R167" i="2"/>
  <c r="Q164" i="2"/>
  <c r="R164" i="2"/>
  <c r="Q161" i="2"/>
  <c r="R161" i="2"/>
  <c r="T160" i="2"/>
  <c r="Q158" i="2"/>
  <c r="R158" i="2"/>
  <c r="T152" i="2"/>
  <c r="T140" i="2"/>
  <c r="T128" i="2"/>
  <c r="T120" i="2"/>
  <c r="Q178" i="2"/>
  <c r="T178" i="2" s="1"/>
  <c r="T106" i="2"/>
  <c r="S106" i="2"/>
  <c r="U106" i="2" s="1"/>
  <c r="T98" i="2"/>
  <c r="S98" i="2"/>
  <c r="U98" i="2" s="1"/>
  <c r="T90" i="2"/>
  <c r="S90" i="2"/>
  <c r="U90" i="2" s="1"/>
  <c r="T82" i="2"/>
  <c r="S82" i="2"/>
  <c r="U82" i="2" s="1"/>
  <c r="T74" i="2"/>
  <c r="S74" i="2"/>
  <c r="U74" i="2" s="1"/>
  <c r="T71" i="2"/>
  <c r="S71" i="2"/>
  <c r="U71" i="2" s="1"/>
  <c r="R187" i="2"/>
  <c r="R188" i="2"/>
  <c r="Q179" i="2"/>
  <c r="P173" i="2"/>
  <c r="S124" i="2"/>
  <c r="U124" i="2" s="1"/>
  <c r="X122" i="2"/>
  <c r="X116" i="2"/>
  <c r="T113" i="2"/>
  <c r="S113" i="2"/>
  <c r="U113" i="2" s="1"/>
  <c r="X143" i="2"/>
  <c r="Q187" i="2"/>
  <c r="T187" i="2" s="1"/>
  <c r="P179" i="2"/>
  <c r="Q168" i="2"/>
  <c r="T168" i="2" s="1"/>
  <c r="R168" i="2"/>
  <c r="Q165" i="2"/>
  <c r="T165" i="2" s="1"/>
  <c r="R165" i="2"/>
  <c r="Q159" i="2"/>
  <c r="R159" i="2"/>
  <c r="X120" i="2"/>
  <c r="X111" i="2"/>
  <c r="T108" i="2"/>
  <c r="S108" i="2"/>
  <c r="U108" i="2" s="1"/>
  <c r="T100" i="2"/>
  <c r="S100" i="2"/>
  <c r="U100" i="2" s="1"/>
  <c r="T92" i="2"/>
  <c r="S92" i="2"/>
  <c r="U92" i="2" s="1"/>
  <c r="T84" i="2"/>
  <c r="S84" i="2"/>
  <c r="U84" i="2" s="1"/>
  <c r="Q188" i="2"/>
  <c r="T188" i="2" s="1"/>
  <c r="T192" i="2"/>
  <c r="R190" i="2"/>
  <c r="T193" i="2"/>
  <c r="P189" i="2"/>
  <c r="P180" i="2"/>
  <c r="P174" i="2"/>
  <c r="T171" i="2"/>
  <c r="P170" i="2"/>
  <c r="P167" i="2"/>
  <c r="P164" i="2"/>
  <c r="P161" i="2"/>
  <c r="P158" i="2"/>
  <c r="T117" i="2"/>
  <c r="T115" i="2"/>
  <c r="S115" i="2"/>
  <c r="U115" i="2" s="1"/>
  <c r="T73" i="2"/>
  <c r="S73" i="2"/>
  <c r="U73" i="2" s="1"/>
  <c r="X155" i="2"/>
  <c r="X131" i="2"/>
  <c r="Q162" i="2"/>
  <c r="R162" i="2"/>
  <c r="R191" i="2"/>
  <c r="Q190" i="2"/>
  <c r="T190" i="2" s="1"/>
  <c r="T194" i="2"/>
  <c r="Q191" i="2"/>
  <c r="T191" i="2" s="1"/>
  <c r="T182" i="2"/>
  <c r="Q181" i="2"/>
  <c r="T176" i="2"/>
  <c r="Q175" i="2"/>
  <c r="T151" i="2"/>
  <c r="T139" i="2"/>
  <c r="T127" i="2"/>
  <c r="P181" i="2"/>
  <c r="P175" i="2"/>
  <c r="Q171" i="2"/>
  <c r="Q169" i="2"/>
  <c r="T169" i="2" s="1"/>
  <c r="R169" i="2"/>
  <c r="Q166" i="2"/>
  <c r="T166" i="2" s="1"/>
  <c r="R166" i="2"/>
  <c r="Q163" i="2"/>
  <c r="T163" i="2" s="1"/>
  <c r="R163" i="2"/>
  <c r="T162" i="2"/>
  <c r="Q160" i="2"/>
  <c r="R160" i="2"/>
  <c r="T159" i="2"/>
  <c r="Q157" i="2"/>
  <c r="T157" i="2" s="1"/>
  <c r="R157" i="2"/>
  <c r="T156" i="2"/>
  <c r="T144" i="2"/>
  <c r="T112" i="2"/>
  <c r="S112" i="2"/>
  <c r="U112" i="2" s="1"/>
  <c r="T102" i="2"/>
  <c r="S102" i="2"/>
  <c r="U102" i="2" s="1"/>
  <c r="T94" i="2"/>
  <c r="S94" i="2"/>
  <c r="U94" i="2" s="1"/>
  <c r="T78" i="2"/>
  <c r="S78" i="2"/>
  <c r="U78" i="2" s="1"/>
  <c r="T137" i="2"/>
  <c r="X119" i="2"/>
  <c r="T125" i="2"/>
  <c r="S125" i="2"/>
  <c r="U125" i="2" s="1"/>
  <c r="X117" i="2"/>
  <c r="T72" i="2"/>
  <c r="S72" i="2"/>
  <c r="U72" i="2" s="1"/>
  <c r="X70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S109" i="2"/>
  <c r="U109" i="2" s="1"/>
  <c r="S107" i="2"/>
  <c r="U107" i="2" s="1"/>
  <c r="S105" i="2"/>
  <c r="U105" i="2" s="1"/>
  <c r="S103" i="2"/>
  <c r="U103" i="2" s="1"/>
  <c r="S101" i="2"/>
  <c r="U101" i="2" s="1"/>
  <c r="S99" i="2"/>
  <c r="U99" i="2" s="1"/>
  <c r="S97" i="2"/>
  <c r="U97" i="2" s="1"/>
  <c r="S95" i="2"/>
  <c r="U95" i="2" s="1"/>
  <c r="S93" i="2"/>
  <c r="U93" i="2" s="1"/>
  <c r="S91" i="2"/>
  <c r="U91" i="2" s="1"/>
  <c r="S89" i="2"/>
  <c r="U89" i="2" s="1"/>
  <c r="S83" i="2"/>
  <c r="U83" i="2" s="1"/>
  <c r="S81" i="2"/>
  <c r="U81" i="2" s="1"/>
  <c r="S79" i="2"/>
  <c r="U79" i="2" s="1"/>
  <c r="S77" i="2"/>
  <c r="U77" i="2" s="1"/>
  <c r="P88" i="2"/>
  <c r="P86" i="2"/>
  <c r="S66" i="2"/>
  <c r="U66" i="2" s="1"/>
  <c r="T66" i="2"/>
  <c r="S63" i="2"/>
  <c r="U63" i="2" s="1"/>
  <c r="T63" i="2"/>
  <c r="S60" i="2"/>
  <c r="U60" i="2" s="1"/>
  <c r="T60" i="2"/>
  <c r="S57" i="2"/>
  <c r="U57" i="2" s="1"/>
  <c r="T57" i="2"/>
  <c r="S54" i="2"/>
  <c r="U54" i="2" s="1"/>
  <c r="T54" i="2"/>
  <c r="S51" i="2"/>
  <c r="U51" i="2" s="1"/>
  <c r="T51" i="2"/>
  <c r="S48" i="2"/>
  <c r="U48" i="2" s="1"/>
  <c r="T48" i="2"/>
  <c r="S45" i="2"/>
  <c r="U45" i="2" s="1"/>
  <c r="T45" i="2"/>
  <c r="S42" i="2"/>
  <c r="U42" i="2" s="1"/>
  <c r="T42" i="2"/>
  <c r="T121" i="2"/>
  <c r="T118" i="2"/>
  <c r="X69" i="2"/>
  <c r="S110" i="2"/>
  <c r="U110" i="2" s="1"/>
  <c r="S76" i="2"/>
  <c r="U76" i="2" s="1"/>
  <c r="T68" i="2"/>
  <c r="T111" i="2"/>
  <c r="T75" i="2"/>
  <c r="S65" i="2"/>
  <c r="U65" i="2" s="1"/>
  <c r="T65" i="2"/>
  <c r="S62" i="2"/>
  <c r="U62" i="2" s="1"/>
  <c r="T62" i="2"/>
  <c r="S59" i="2"/>
  <c r="U59" i="2" s="1"/>
  <c r="T59" i="2"/>
  <c r="S56" i="2"/>
  <c r="U56" i="2" s="1"/>
  <c r="T56" i="2"/>
  <c r="S53" i="2"/>
  <c r="U53" i="2" s="1"/>
  <c r="T53" i="2"/>
  <c r="S50" i="2"/>
  <c r="U50" i="2" s="1"/>
  <c r="T50" i="2"/>
  <c r="S47" i="2"/>
  <c r="U47" i="2" s="1"/>
  <c r="T47" i="2"/>
  <c r="S44" i="2"/>
  <c r="U44" i="2" s="1"/>
  <c r="T44" i="2"/>
  <c r="T122" i="2"/>
  <c r="T119" i="2"/>
  <c r="T116" i="2"/>
  <c r="P87" i="2"/>
  <c r="P85" i="2"/>
  <c r="T70" i="2"/>
  <c r="X68" i="2"/>
  <c r="X75" i="2"/>
  <c r="S64" i="2"/>
  <c r="U64" i="2" s="1"/>
  <c r="T64" i="2"/>
  <c r="S61" i="2"/>
  <c r="U61" i="2" s="1"/>
  <c r="T61" i="2"/>
  <c r="S58" i="2"/>
  <c r="U58" i="2" s="1"/>
  <c r="T58" i="2"/>
  <c r="S55" i="2"/>
  <c r="U55" i="2" s="1"/>
  <c r="T55" i="2"/>
  <c r="S52" i="2"/>
  <c r="U52" i="2" s="1"/>
  <c r="T52" i="2"/>
  <c r="S49" i="2"/>
  <c r="U49" i="2" s="1"/>
  <c r="T49" i="2"/>
  <c r="S46" i="2"/>
  <c r="U46" i="2" s="1"/>
  <c r="T46" i="2"/>
  <c r="S43" i="2"/>
  <c r="U43" i="2" s="1"/>
  <c r="T43" i="2"/>
  <c r="A41" i="2"/>
  <c r="X44" i="2" l="1"/>
  <c r="X42" i="2"/>
  <c r="S180" i="2"/>
  <c r="U180" i="2" s="1"/>
  <c r="T180" i="2"/>
  <c r="X52" i="2"/>
  <c r="X50" i="2"/>
  <c r="X93" i="2"/>
  <c r="S189" i="2"/>
  <c r="U189" i="2" s="1"/>
  <c r="T189" i="2"/>
  <c r="X106" i="2"/>
  <c r="X96" i="2"/>
  <c r="X153" i="2"/>
  <c r="X134" i="2"/>
  <c r="X136" i="2"/>
  <c r="X145" i="2"/>
  <c r="X81" i="2"/>
  <c r="S179" i="2"/>
  <c r="U179" i="2" s="1"/>
  <c r="T179" i="2"/>
  <c r="X66" i="2"/>
  <c r="X73" i="2"/>
  <c r="X55" i="2"/>
  <c r="T85" i="2"/>
  <c r="S85" i="2"/>
  <c r="U85" i="2" s="1"/>
  <c r="X53" i="2"/>
  <c r="X76" i="2"/>
  <c r="X97" i="2"/>
  <c r="X71" i="2"/>
  <c r="X104" i="2"/>
  <c r="X141" i="2"/>
  <c r="X147" i="2"/>
  <c r="X148" i="2"/>
  <c r="X46" i="2"/>
  <c r="X45" i="2"/>
  <c r="X48" i="2"/>
  <c r="X138" i="2"/>
  <c r="X78" i="2"/>
  <c r="X113" i="2"/>
  <c r="T86" i="2"/>
  <c r="S86" i="2"/>
  <c r="U86" i="2" s="1"/>
  <c r="X74" i="2"/>
  <c r="X114" i="2"/>
  <c r="X150" i="2"/>
  <c r="X64" i="2"/>
  <c r="X63" i="2"/>
  <c r="X51" i="2"/>
  <c r="X103" i="2"/>
  <c r="X72" i="2"/>
  <c r="X94" i="2"/>
  <c r="T181" i="2"/>
  <c r="S181" i="2"/>
  <c r="U181" i="2" s="1"/>
  <c r="S161" i="2"/>
  <c r="U161" i="2" s="1"/>
  <c r="T161" i="2"/>
  <c r="X84" i="2"/>
  <c r="X62" i="2"/>
  <c r="X83" i="2"/>
  <c r="X115" i="2"/>
  <c r="T87" i="2"/>
  <c r="S87" i="2"/>
  <c r="U87" i="2" s="1"/>
  <c r="X99" i="2"/>
  <c r="X56" i="2"/>
  <c r="X101" i="2"/>
  <c r="S158" i="2"/>
  <c r="U158" i="2" s="1"/>
  <c r="T158" i="2"/>
  <c r="X54" i="2"/>
  <c r="X43" i="2"/>
  <c r="X61" i="2"/>
  <c r="X59" i="2"/>
  <c r="X77" i="2"/>
  <c r="X105" i="2"/>
  <c r="S164" i="2"/>
  <c r="U164" i="2" s="1"/>
  <c r="T164" i="2"/>
  <c r="X82" i="2"/>
  <c r="X187" i="2"/>
  <c r="X188" i="2"/>
  <c r="X91" i="2"/>
  <c r="X108" i="2"/>
  <c r="X95" i="2"/>
  <c r="X110" i="2"/>
  <c r="X58" i="2"/>
  <c r="T175" i="2"/>
  <c r="S175" i="2"/>
  <c r="U175" i="2" s="1"/>
  <c r="T88" i="2"/>
  <c r="S88" i="2"/>
  <c r="U88" i="2" s="1"/>
  <c r="X57" i="2"/>
  <c r="X79" i="2"/>
  <c r="X107" i="2"/>
  <c r="X102" i="2"/>
  <c r="S167" i="2"/>
  <c r="U167" i="2" s="1"/>
  <c r="T167" i="2"/>
  <c r="X92" i="2"/>
  <c r="S170" i="2"/>
  <c r="U170" i="2" s="1"/>
  <c r="T170" i="2"/>
  <c r="X90" i="2"/>
  <c r="X123" i="2"/>
  <c r="X190" i="2"/>
  <c r="X191" i="2"/>
  <c r="X129" i="2"/>
  <c r="X60" i="2"/>
  <c r="X112" i="2"/>
  <c r="X100" i="2"/>
  <c r="X124" i="2"/>
  <c r="X109" i="2"/>
  <c r="X49" i="2"/>
  <c r="X47" i="2"/>
  <c r="X65" i="2"/>
  <c r="X89" i="2"/>
  <c r="X125" i="2"/>
  <c r="S174" i="2"/>
  <c r="U174" i="2" s="1"/>
  <c r="T174" i="2"/>
  <c r="S173" i="2"/>
  <c r="U173" i="2" s="1"/>
  <c r="T173" i="2"/>
  <c r="X98" i="2"/>
  <c r="X80" i="2"/>
  <c r="X135" i="2"/>
  <c r="X186" i="2"/>
  <c r="X146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4" i="2"/>
  <c r="X170" i="2" l="1"/>
  <c r="X158" i="2"/>
  <c r="X164" i="2"/>
  <c r="X175" i="2"/>
  <c r="X86" i="2"/>
  <c r="X88" i="2"/>
  <c r="X167" i="2"/>
  <c r="X173" i="2"/>
  <c r="X161" i="2"/>
  <c r="X179" i="2"/>
  <c r="X180" i="2"/>
  <c r="X85" i="2"/>
  <c r="X174" i="2"/>
  <c r="X87" i="2"/>
  <c r="X181" i="2"/>
  <c r="X189" i="2"/>
  <c r="L42" i="1"/>
  <c r="M42" i="1"/>
  <c r="L43" i="1"/>
  <c r="L42" i="2" s="1"/>
  <c r="M43" i="1"/>
  <c r="M42" i="2" s="1"/>
  <c r="L44" i="1"/>
  <c r="L43" i="2" s="1"/>
  <c r="M44" i="1"/>
  <c r="M43" i="2" s="1"/>
  <c r="L45" i="1"/>
  <c r="L44" i="2" s="1"/>
  <c r="M45" i="1"/>
  <c r="M44" i="2" s="1"/>
  <c r="L46" i="1"/>
  <c r="L45" i="2" s="1"/>
  <c r="M46" i="1"/>
  <c r="M45" i="2" s="1"/>
  <c r="L47" i="1"/>
  <c r="L46" i="2" s="1"/>
  <c r="M47" i="1"/>
  <c r="M46" i="2" s="1"/>
  <c r="L48" i="1"/>
  <c r="L47" i="2" s="1"/>
  <c r="M48" i="1"/>
  <c r="M47" i="2" s="1"/>
  <c r="L49" i="1"/>
  <c r="L48" i="2" s="1"/>
  <c r="M49" i="1"/>
  <c r="M48" i="2" s="1"/>
  <c r="L50" i="1"/>
  <c r="L49" i="2" s="1"/>
  <c r="M50" i="1"/>
  <c r="M49" i="2" s="1"/>
  <c r="L51" i="1"/>
  <c r="L50" i="2" s="1"/>
  <c r="M51" i="1"/>
  <c r="M50" i="2" s="1"/>
  <c r="L52" i="1"/>
  <c r="L51" i="2" s="1"/>
  <c r="M52" i="1"/>
  <c r="M51" i="2" s="1"/>
  <c r="L53" i="1"/>
  <c r="L52" i="2" s="1"/>
  <c r="M53" i="1"/>
  <c r="M52" i="2" s="1"/>
  <c r="L54" i="1"/>
  <c r="L53" i="2" s="1"/>
  <c r="M54" i="1"/>
  <c r="M53" i="2" s="1"/>
  <c r="L55" i="1"/>
  <c r="L54" i="2" s="1"/>
  <c r="M55" i="1"/>
  <c r="M54" i="2" s="1"/>
  <c r="L56" i="1"/>
  <c r="L55" i="2" s="1"/>
  <c r="M56" i="1"/>
  <c r="M55" i="2" s="1"/>
  <c r="L57" i="1"/>
  <c r="L56" i="2" s="1"/>
  <c r="M57" i="1"/>
  <c r="M56" i="2" s="1"/>
  <c r="L58" i="1"/>
  <c r="L57" i="2" s="1"/>
  <c r="M58" i="1"/>
  <c r="M57" i="2" s="1"/>
  <c r="L59" i="1"/>
  <c r="L58" i="2" s="1"/>
  <c r="M59" i="1"/>
  <c r="M58" i="2" s="1"/>
  <c r="L60" i="1"/>
  <c r="L59" i="2" s="1"/>
  <c r="M60" i="1"/>
  <c r="M59" i="2" s="1"/>
  <c r="L61" i="1"/>
  <c r="L60" i="2" s="1"/>
  <c r="M61" i="1"/>
  <c r="M60" i="2" s="1"/>
  <c r="L62" i="1"/>
  <c r="L61" i="2" s="1"/>
  <c r="M62" i="1"/>
  <c r="M61" i="2" s="1"/>
  <c r="L63" i="1"/>
  <c r="L62" i="2" s="1"/>
  <c r="M63" i="1"/>
  <c r="M62" i="2" s="1"/>
  <c r="L64" i="1"/>
  <c r="L63" i="2" s="1"/>
  <c r="M64" i="1"/>
  <c r="M63" i="2" s="1"/>
  <c r="L65" i="1"/>
  <c r="L64" i="2" s="1"/>
  <c r="M65" i="1"/>
  <c r="M64" i="2" s="1"/>
  <c r="L196" i="1" l="1"/>
  <c r="M196" i="1"/>
  <c r="M195" i="2" s="1"/>
  <c r="L197" i="1"/>
  <c r="L196" i="2" s="1"/>
  <c r="M197" i="1"/>
  <c r="M196" i="2" s="1"/>
  <c r="B41" i="2"/>
  <c r="C41" i="2"/>
  <c r="D41" i="2"/>
  <c r="E41" i="2"/>
  <c r="F41" i="2"/>
  <c r="G41" i="2"/>
  <c r="H41" i="2"/>
  <c r="I41" i="2"/>
  <c r="J41" i="2"/>
  <c r="K41" i="2"/>
  <c r="N196" i="1" l="1"/>
  <c r="O196" i="1" s="1"/>
  <c r="L195" i="2"/>
  <c r="N197" i="1"/>
  <c r="O197" i="1" s="1"/>
  <c r="R41" i="2"/>
  <c r="P41" i="2"/>
  <c r="Q41" i="2"/>
  <c r="T11" i="1"/>
  <c r="O196" i="2" l="1"/>
  <c r="W196" i="2" s="1"/>
  <c r="N196" i="2"/>
  <c r="O195" i="2"/>
  <c r="W195" i="2" s="1"/>
  <c r="N195" i="2"/>
  <c r="W6" i="1"/>
  <c r="I19" i="2" l="1"/>
  <c r="I18" i="2"/>
  <c r="I17" i="2"/>
  <c r="AD17" i="2" s="1"/>
  <c r="I16" i="2"/>
  <c r="I15" i="2"/>
  <c r="I14" i="2"/>
  <c r="C18" i="2"/>
  <c r="C17" i="2"/>
  <c r="C16" i="2"/>
  <c r="C15" i="2"/>
  <c r="C14" i="2"/>
  <c r="H32" i="6"/>
  <c r="H33" i="6" s="1"/>
  <c r="H34" i="6" s="1"/>
  <c r="H35" i="6" s="1"/>
  <c r="H36" i="6" s="1"/>
  <c r="H37" i="6" s="1"/>
  <c r="H38" i="6" s="1"/>
  <c r="H39" i="6" s="1"/>
  <c r="L29" i="6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O27" i="6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N27" i="6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H27" i="6"/>
  <c r="H28" i="6" s="1"/>
  <c r="H29" i="6" s="1"/>
  <c r="H30" i="6" s="1"/>
  <c r="H31" i="6" s="1"/>
  <c r="O26" i="6"/>
  <c r="N26" i="6"/>
  <c r="L26" i="6"/>
  <c r="L27" i="6" s="1"/>
  <c r="L28" i="6" s="1"/>
  <c r="K26" i="6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I26" i="6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H26" i="6"/>
  <c r="AJ99" i="5"/>
  <c r="AN98" i="5"/>
  <c r="AI98" i="5"/>
  <c r="AF98" i="5"/>
  <c r="Y98" i="5"/>
  <c r="X98" i="5"/>
  <c r="W98" i="5"/>
  <c r="V98" i="5"/>
  <c r="U98" i="5"/>
  <c r="T98" i="5"/>
  <c r="G98" i="5"/>
  <c r="F98" i="5"/>
  <c r="E98" i="5"/>
  <c r="D98" i="5"/>
  <c r="C98" i="5"/>
  <c r="B98" i="5"/>
  <c r="A98" i="5"/>
  <c r="AI97" i="5"/>
  <c r="AF97" i="5"/>
  <c r="Y97" i="5"/>
  <c r="X97" i="5"/>
  <c r="W97" i="5"/>
  <c r="V97" i="5"/>
  <c r="U97" i="5"/>
  <c r="T97" i="5"/>
  <c r="G97" i="5"/>
  <c r="F97" i="5"/>
  <c r="E97" i="5"/>
  <c r="D97" i="5"/>
  <c r="C97" i="5"/>
  <c r="B97" i="5"/>
  <c r="A97" i="5"/>
  <c r="AI96" i="5"/>
  <c r="AF96" i="5"/>
  <c r="Y96" i="5"/>
  <c r="X96" i="5"/>
  <c r="W96" i="5"/>
  <c r="V96" i="5"/>
  <c r="U96" i="5"/>
  <c r="T96" i="5"/>
  <c r="Q96" i="5"/>
  <c r="P96" i="5"/>
  <c r="O96" i="5"/>
  <c r="N96" i="5"/>
  <c r="M96" i="5"/>
  <c r="G96" i="5"/>
  <c r="F96" i="5"/>
  <c r="E96" i="5"/>
  <c r="D96" i="5"/>
  <c r="C96" i="5"/>
  <c r="B96" i="5"/>
  <c r="A96" i="5"/>
  <c r="AF95" i="5"/>
  <c r="Y95" i="5"/>
  <c r="X95" i="5"/>
  <c r="W95" i="5"/>
  <c r="U95" i="5"/>
  <c r="T95" i="5"/>
  <c r="M95" i="5"/>
  <c r="G95" i="5"/>
  <c r="AJ94" i="5"/>
  <c r="Q94" i="5"/>
  <c r="P94" i="5"/>
  <c r="O94" i="5"/>
  <c r="N94" i="5"/>
  <c r="M94" i="5"/>
  <c r="H94" i="5"/>
  <c r="G94" i="5"/>
  <c r="AJ93" i="5"/>
  <c r="Q93" i="5"/>
  <c r="P93" i="5"/>
  <c r="O93" i="5"/>
  <c r="N93" i="5"/>
  <c r="M93" i="5"/>
  <c r="L93" i="5"/>
  <c r="K93" i="5"/>
  <c r="J93" i="5"/>
  <c r="I93" i="5"/>
  <c r="H93" i="5"/>
  <c r="G93" i="5"/>
  <c r="AJ92" i="5"/>
  <c r="AG92" i="5"/>
  <c r="Q92" i="5"/>
  <c r="P92" i="5"/>
  <c r="O92" i="5"/>
  <c r="N92" i="5"/>
  <c r="M92" i="5"/>
  <c r="L92" i="5"/>
  <c r="K92" i="5"/>
  <c r="J92" i="5"/>
  <c r="I92" i="5"/>
  <c r="H92" i="5"/>
  <c r="G92" i="5"/>
  <c r="AL91" i="5"/>
  <c r="R91" i="5"/>
  <c r="Q91" i="5"/>
  <c r="P91" i="5"/>
  <c r="N91" i="5"/>
  <c r="M91" i="5"/>
  <c r="L91" i="5"/>
  <c r="J91" i="5"/>
  <c r="I91" i="5"/>
  <c r="H91" i="5"/>
  <c r="G91" i="5"/>
  <c r="AQ90" i="5"/>
  <c r="AR90" i="5" s="1"/>
  <c r="AJ90" i="5"/>
  <c r="AI90" i="5"/>
  <c r="AH90" i="5"/>
  <c r="AG90" i="5"/>
  <c r="AF90" i="5"/>
  <c r="AP90" i="5" s="1"/>
  <c r="AE90" i="5"/>
  <c r="AD90" i="5"/>
  <c r="AK90" i="5" s="1"/>
  <c r="AC90" i="5"/>
  <c r="AB90" i="5"/>
  <c r="AA90" i="5"/>
  <c r="Z90" i="5"/>
  <c r="Y90" i="5"/>
  <c r="X90" i="5"/>
  <c r="W90" i="5"/>
  <c r="V90" i="5"/>
  <c r="U90" i="5"/>
  <c r="T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P89" i="5"/>
  <c r="AJ89" i="5"/>
  <c r="AQ89" i="5" s="1"/>
  <c r="AR89" i="5" s="1"/>
  <c r="AI89" i="5"/>
  <c r="AH89" i="5"/>
  <c r="AG89" i="5"/>
  <c r="AF89" i="5"/>
  <c r="AE89" i="5"/>
  <c r="AC89" i="5"/>
  <c r="AB89" i="5"/>
  <c r="AA89" i="5"/>
  <c r="Z89" i="5"/>
  <c r="Y89" i="5"/>
  <c r="X89" i="5"/>
  <c r="W89" i="5"/>
  <c r="V89" i="5"/>
  <c r="U89" i="5"/>
  <c r="T89" i="5"/>
  <c r="R89" i="5"/>
  <c r="Q89" i="5"/>
  <c r="P89" i="5"/>
  <c r="O89" i="5"/>
  <c r="N89" i="5"/>
  <c r="M89" i="5"/>
  <c r="K89" i="5"/>
  <c r="J89" i="5"/>
  <c r="I89" i="5"/>
  <c r="H89" i="5"/>
  <c r="G89" i="5"/>
  <c r="F89" i="5"/>
  <c r="E89" i="5"/>
  <c r="D89" i="5"/>
  <c r="C89" i="5"/>
  <c r="B89" i="5"/>
  <c r="A89" i="5"/>
  <c r="AP88" i="5"/>
  <c r="AJ88" i="5"/>
  <c r="AI88" i="5"/>
  <c r="AH88" i="5"/>
  <c r="AG88" i="5"/>
  <c r="AJ87" i="5"/>
  <c r="AI87" i="5"/>
  <c r="AH87" i="5"/>
  <c r="AG87" i="5"/>
  <c r="AF87" i="5"/>
  <c r="AP87" i="5" s="1"/>
  <c r="AE87" i="5"/>
  <c r="AB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H87" i="5"/>
  <c r="G87" i="5"/>
  <c r="F87" i="5"/>
  <c r="E87" i="5"/>
  <c r="D87" i="5"/>
  <c r="C87" i="5"/>
  <c r="B87" i="5"/>
  <c r="A87" i="5"/>
  <c r="AJ86" i="5"/>
  <c r="AQ86" i="5" s="1"/>
  <c r="AR86" i="5" s="1"/>
  <c r="AI86" i="5"/>
  <c r="AH86" i="5"/>
  <c r="AG86" i="5"/>
  <c r="AF86" i="5"/>
  <c r="AP86" i="5" s="1"/>
  <c r="AE86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H86" i="5"/>
  <c r="G86" i="5"/>
  <c r="F86" i="5"/>
  <c r="E86" i="5"/>
  <c r="D86" i="5"/>
  <c r="C86" i="5"/>
  <c r="B86" i="5"/>
  <c r="A86" i="5"/>
  <c r="AR85" i="5"/>
  <c r="AJ85" i="5"/>
  <c r="AQ85" i="5" s="1"/>
  <c r="AI85" i="5"/>
  <c r="AH85" i="5"/>
  <c r="AG85" i="5"/>
  <c r="AF85" i="5"/>
  <c r="AP85" i="5" s="1"/>
  <c r="AE85" i="5"/>
  <c r="AB85" i="5"/>
  <c r="AA85" i="5"/>
  <c r="Z85" i="5"/>
  <c r="Y85" i="5"/>
  <c r="X85" i="5"/>
  <c r="W85" i="5"/>
  <c r="V85" i="5"/>
  <c r="U85" i="5"/>
  <c r="T85" i="5"/>
  <c r="R85" i="5"/>
  <c r="Q85" i="5"/>
  <c r="P85" i="5"/>
  <c r="O85" i="5"/>
  <c r="N85" i="5"/>
  <c r="M85" i="5"/>
  <c r="H85" i="5"/>
  <c r="G85" i="5"/>
  <c r="F85" i="5"/>
  <c r="E85" i="5"/>
  <c r="D85" i="5"/>
  <c r="C85" i="5"/>
  <c r="B85" i="5"/>
  <c r="A85" i="5"/>
  <c r="AR84" i="5"/>
  <c r="AQ84" i="5"/>
  <c r="AJ84" i="5"/>
  <c r="AI84" i="5"/>
  <c r="AH84" i="5"/>
  <c r="AG84" i="5"/>
  <c r="AF84" i="5"/>
  <c r="AP84" i="5" s="1"/>
  <c r="AE84" i="5"/>
  <c r="AB84" i="5"/>
  <c r="AA84" i="5"/>
  <c r="Z84" i="5"/>
  <c r="Y84" i="5"/>
  <c r="X84" i="5"/>
  <c r="W84" i="5"/>
  <c r="V84" i="5"/>
  <c r="U84" i="5"/>
  <c r="T84" i="5"/>
  <c r="R84" i="5"/>
  <c r="Q84" i="5"/>
  <c r="P84" i="5"/>
  <c r="O84" i="5"/>
  <c r="N84" i="5"/>
  <c r="M84" i="5"/>
  <c r="H84" i="5"/>
  <c r="G84" i="5"/>
  <c r="F84" i="5"/>
  <c r="E84" i="5"/>
  <c r="D84" i="5"/>
  <c r="C84" i="5"/>
  <c r="B84" i="5"/>
  <c r="A84" i="5"/>
  <c r="AJ83" i="5"/>
  <c r="AI83" i="5"/>
  <c r="AH83" i="5"/>
  <c r="AG83" i="5"/>
  <c r="AF83" i="5"/>
  <c r="AP83" i="5" s="1"/>
  <c r="AE83" i="5"/>
  <c r="AB83" i="5"/>
  <c r="AA83" i="5"/>
  <c r="Z83" i="5"/>
  <c r="Y83" i="5"/>
  <c r="X83" i="5"/>
  <c r="W83" i="5"/>
  <c r="V83" i="5"/>
  <c r="U83" i="5"/>
  <c r="T83" i="5"/>
  <c r="R83" i="5"/>
  <c r="Q83" i="5"/>
  <c r="P83" i="5"/>
  <c r="O83" i="5"/>
  <c r="N83" i="5"/>
  <c r="M83" i="5"/>
  <c r="H83" i="5"/>
  <c r="G83" i="5"/>
  <c r="F83" i="5"/>
  <c r="E83" i="5"/>
  <c r="D83" i="5"/>
  <c r="C83" i="5"/>
  <c r="B83" i="5"/>
  <c r="A83" i="5"/>
  <c r="AQ82" i="5"/>
  <c r="AR82" i="5" s="1"/>
  <c r="AJ82" i="5"/>
  <c r="AI82" i="5"/>
  <c r="AH82" i="5"/>
  <c r="AG82" i="5"/>
  <c r="AF82" i="5"/>
  <c r="AP82" i="5" s="1"/>
  <c r="AE82" i="5"/>
  <c r="AB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I82" i="5"/>
  <c r="H82" i="5"/>
  <c r="G82" i="5"/>
  <c r="F82" i="5"/>
  <c r="E82" i="5"/>
  <c r="D82" i="5"/>
  <c r="C82" i="5"/>
  <c r="B82" i="5"/>
  <c r="A82" i="5"/>
  <c r="AR81" i="5"/>
  <c r="AJ81" i="5"/>
  <c r="AQ81" i="5" s="1"/>
  <c r="AI81" i="5"/>
  <c r="AH81" i="5"/>
  <c r="AG81" i="5"/>
  <c r="AF81" i="5"/>
  <c r="AP81" i="5" s="1"/>
  <c r="AE81" i="5"/>
  <c r="AB81" i="5"/>
  <c r="AA81" i="5"/>
  <c r="Z81" i="5"/>
  <c r="Y81" i="5"/>
  <c r="X81" i="5"/>
  <c r="W81" i="5"/>
  <c r="V81" i="5"/>
  <c r="U81" i="5"/>
  <c r="T81" i="5"/>
  <c r="R81" i="5"/>
  <c r="Q81" i="5"/>
  <c r="P81" i="5"/>
  <c r="O81" i="5"/>
  <c r="N81" i="5"/>
  <c r="M81" i="5"/>
  <c r="H81" i="5"/>
  <c r="G81" i="5"/>
  <c r="F81" i="5"/>
  <c r="E81" i="5"/>
  <c r="D81" i="5"/>
  <c r="C81" i="5"/>
  <c r="B81" i="5"/>
  <c r="A81" i="5"/>
  <c r="AJ80" i="5"/>
  <c r="AI80" i="5"/>
  <c r="AH80" i="5"/>
  <c r="AG80" i="5"/>
  <c r="AF80" i="5"/>
  <c r="AP80" i="5" s="1"/>
  <c r="AE80" i="5"/>
  <c r="AB80" i="5"/>
  <c r="AA80" i="5"/>
  <c r="Z80" i="5"/>
  <c r="Y80" i="5"/>
  <c r="X80" i="5"/>
  <c r="W80" i="5"/>
  <c r="V80" i="5"/>
  <c r="U80" i="5"/>
  <c r="T80" i="5"/>
  <c r="R80" i="5"/>
  <c r="Q80" i="5"/>
  <c r="P80" i="5"/>
  <c r="O80" i="5"/>
  <c r="N80" i="5"/>
  <c r="M80" i="5"/>
  <c r="J80" i="5"/>
  <c r="H80" i="5"/>
  <c r="G80" i="5"/>
  <c r="F80" i="5"/>
  <c r="E80" i="5"/>
  <c r="D80" i="5"/>
  <c r="C80" i="5"/>
  <c r="B80" i="5"/>
  <c r="A80" i="5"/>
  <c r="AJ79" i="5"/>
  <c r="AI79" i="5"/>
  <c r="AH79" i="5"/>
  <c r="AG79" i="5"/>
  <c r="AF79" i="5"/>
  <c r="AP79" i="5" s="1"/>
  <c r="AE79" i="5"/>
  <c r="AB79" i="5"/>
  <c r="AA79" i="5"/>
  <c r="Z79" i="5"/>
  <c r="Y79" i="5"/>
  <c r="X79" i="5"/>
  <c r="W79" i="5"/>
  <c r="V79" i="5"/>
  <c r="U79" i="5"/>
  <c r="T79" i="5"/>
  <c r="R79" i="5"/>
  <c r="Q79" i="5"/>
  <c r="P79" i="5"/>
  <c r="O79" i="5"/>
  <c r="N79" i="5"/>
  <c r="M79" i="5"/>
  <c r="H79" i="5"/>
  <c r="G79" i="5"/>
  <c r="F79" i="5"/>
  <c r="E79" i="5"/>
  <c r="D79" i="5"/>
  <c r="C79" i="5"/>
  <c r="B79" i="5"/>
  <c r="A79" i="5"/>
  <c r="AR78" i="5"/>
  <c r="AQ78" i="5"/>
  <c r="AJ78" i="5"/>
  <c r="AI78" i="5"/>
  <c r="AH78" i="5"/>
  <c r="AG78" i="5"/>
  <c r="AF78" i="5"/>
  <c r="AP78" i="5" s="1"/>
  <c r="AE78" i="5"/>
  <c r="AB78" i="5"/>
  <c r="AA78" i="5"/>
  <c r="Z78" i="5"/>
  <c r="Y78" i="5"/>
  <c r="X78" i="5"/>
  <c r="W78" i="5"/>
  <c r="V78" i="5"/>
  <c r="U78" i="5"/>
  <c r="T78" i="5"/>
  <c r="R78" i="5"/>
  <c r="Q78" i="5"/>
  <c r="P78" i="5"/>
  <c r="O78" i="5"/>
  <c r="N78" i="5"/>
  <c r="M78" i="5"/>
  <c r="H78" i="5"/>
  <c r="G78" i="5"/>
  <c r="F78" i="5"/>
  <c r="E78" i="5"/>
  <c r="D78" i="5"/>
  <c r="C78" i="5"/>
  <c r="B78" i="5"/>
  <c r="A78" i="5"/>
  <c r="AJ77" i="5"/>
  <c r="AI77" i="5"/>
  <c r="AH77" i="5"/>
  <c r="AG77" i="5"/>
  <c r="AF77" i="5"/>
  <c r="AP77" i="5" s="1"/>
  <c r="AE77" i="5"/>
  <c r="AB77" i="5"/>
  <c r="AA77" i="5"/>
  <c r="Z77" i="5"/>
  <c r="Y77" i="5"/>
  <c r="X77" i="5"/>
  <c r="W77" i="5"/>
  <c r="V77" i="5"/>
  <c r="U77" i="5"/>
  <c r="T77" i="5"/>
  <c r="R77" i="5"/>
  <c r="Q77" i="5"/>
  <c r="P77" i="5"/>
  <c r="O77" i="5"/>
  <c r="N77" i="5"/>
  <c r="M77" i="5"/>
  <c r="H77" i="5"/>
  <c r="G77" i="5"/>
  <c r="F77" i="5"/>
  <c r="E77" i="5"/>
  <c r="D77" i="5"/>
  <c r="C77" i="5"/>
  <c r="B77" i="5"/>
  <c r="A77" i="5"/>
  <c r="AJ76" i="5"/>
  <c r="AI76" i="5"/>
  <c r="AH76" i="5"/>
  <c r="AG76" i="5"/>
  <c r="AF76" i="5"/>
  <c r="AP76" i="5" s="1"/>
  <c r="AE76" i="5"/>
  <c r="AB76" i="5"/>
  <c r="AA76" i="5"/>
  <c r="Z76" i="5"/>
  <c r="Y76" i="5"/>
  <c r="X76" i="5"/>
  <c r="W76" i="5"/>
  <c r="V76" i="5"/>
  <c r="U76" i="5"/>
  <c r="T76" i="5"/>
  <c r="R76" i="5"/>
  <c r="Q76" i="5"/>
  <c r="P76" i="5"/>
  <c r="O76" i="5"/>
  <c r="N76" i="5"/>
  <c r="M76" i="5"/>
  <c r="H76" i="5"/>
  <c r="G76" i="5"/>
  <c r="F76" i="5"/>
  <c r="E76" i="5"/>
  <c r="D76" i="5"/>
  <c r="C76" i="5"/>
  <c r="B76" i="5"/>
  <c r="A76" i="5"/>
  <c r="AQ75" i="5"/>
  <c r="AR75" i="5" s="1"/>
  <c r="AJ75" i="5"/>
  <c r="AI75" i="5"/>
  <c r="AH75" i="5"/>
  <c r="AG75" i="5"/>
  <c r="AF75" i="5"/>
  <c r="AP75" i="5" s="1"/>
  <c r="AE75" i="5"/>
  <c r="AB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H75" i="5"/>
  <c r="G75" i="5"/>
  <c r="F75" i="5"/>
  <c r="E75" i="5"/>
  <c r="D75" i="5"/>
  <c r="C75" i="5"/>
  <c r="B75" i="5"/>
  <c r="A75" i="5"/>
  <c r="AJ74" i="5"/>
  <c r="AI74" i="5"/>
  <c r="AH74" i="5"/>
  <c r="AG74" i="5"/>
  <c r="AF74" i="5"/>
  <c r="AP74" i="5" s="1"/>
  <c r="AE74" i="5"/>
  <c r="AB74" i="5"/>
  <c r="AA74" i="5"/>
  <c r="Z74" i="5"/>
  <c r="Y74" i="5"/>
  <c r="X74" i="5"/>
  <c r="W74" i="5"/>
  <c r="V74" i="5"/>
  <c r="U74" i="5"/>
  <c r="T74" i="5"/>
  <c r="R74" i="5"/>
  <c r="Q74" i="5"/>
  <c r="P74" i="5"/>
  <c r="O74" i="5"/>
  <c r="N74" i="5"/>
  <c r="M74" i="5"/>
  <c r="H74" i="5"/>
  <c r="G74" i="5"/>
  <c r="F74" i="5"/>
  <c r="E74" i="5"/>
  <c r="D74" i="5"/>
  <c r="C74" i="5"/>
  <c r="B74" i="5"/>
  <c r="A74" i="5"/>
  <c r="AJ73" i="5"/>
  <c r="AI73" i="5"/>
  <c r="AH73" i="5"/>
  <c r="AG73" i="5"/>
  <c r="AF73" i="5"/>
  <c r="AP73" i="5" s="1"/>
  <c r="AE73" i="5"/>
  <c r="AB73" i="5"/>
  <c r="AA73" i="5"/>
  <c r="Z73" i="5"/>
  <c r="Y73" i="5"/>
  <c r="X73" i="5"/>
  <c r="W73" i="5"/>
  <c r="V73" i="5"/>
  <c r="U73" i="5"/>
  <c r="T73" i="5"/>
  <c r="R73" i="5"/>
  <c r="Q73" i="5"/>
  <c r="P73" i="5"/>
  <c r="O73" i="5"/>
  <c r="N73" i="5"/>
  <c r="M73" i="5"/>
  <c r="H73" i="5"/>
  <c r="G73" i="5"/>
  <c r="F73" i="5"/>
  <c r="E73" i="5"/>
  <c r="D73" i="5"/>
  <c r="C73" i="5"/>
  <c r="B73" i="5"/>
  <c r="A73" i="5"/>
  <c r="AJ72" i="5"/>
  <c r="AQ72" i="5" s="1"/>
  <c r="AR72" i="5" s="1"/>
  <c r="AI72" i="5"/>
  <c r="AH72" i="5"/>
  <c r="AG72" i="5"/>
  <c r="AF72" i="5"/>
  <c r="AP72" i="5" s="1"/>
  <c r="AE72" i="5"/>
  <c r="AB72" i="5"/>
  <c r="AA72" i="5"/>
  <c r="Z72" i="5"/>
  <c r="Y72" i="5"/>
  <c r="X72" i="5"/>
  <c r="W72" i="5"/>
  <c r="V72" i="5"/>
  <c r="U72" i="5"/>
  <c r="T72" i="5"/>
  <c r="R72" i="5"/>
  <c r="Q72" i="5"/>
  <c r="P72" i="5"/>
  <c r="O72" i="5"/>
  <c r="N72" i="5"/>
  <c r="M72" i="5"/>
  <c r="H72" i="5"/>
  <c r="G72" i="5"/>
  <c r="F72" i="5"/>
  <c r="E72" i="5"/>
  <c r="D72" i="5"/>
  <c r="C72" i="5"/>
  <c r="B72" i="5"/>
  <c r="A72" i="5"/>
  <c r="AQ71" i="5"/>
  <c r="AR71" i="5" s="1"/>
  <c r="AJ71" i="5"/>
  <c r="AI71" i="5"/>
  <c r="AH71" i="5"/>
  <c r="AG71" i="5"/>
  <c r="AF71" i="5"/>
  <c r="AP71" i="5" s="1"/>
  <c r="AE71" i="5"/>
  <c r="AB71" i="5"/>
  <c r="AA71" i="5"/>
  <c r="Z71" i="5"/>
  <c r="Y71" i="5"/>
  <c r="X71" i="5"/>
  <c r="W71" i="5"/>
  <c r="V71" i="5"/>
  <c r="U71" i="5"/>
  <c r="T71" i="5"/>
  <c r="R71" i="5"/>
  <c r="Q71" i="5"/>
  <c r="P71" i="5"/>
  <c r="O71" i="5"/>
  <c r="N71" i="5"/>
  <c r="M71" i="5"/>
  <c r="H71" i="5"/>
  <c r="G71" i="5"/>
  <c r="F71" i="5"/>
  <c r="E71" i="5"/>
  <c r="D71" i="5"/>
  <c r="C71" i="5"/>
  <c r="B71" i="5"/>
  <c r="A71" i="5"/>
  <c r="AJ70" i="5"/>
  <c r="AI70" i="5"/>
  <c r="AH70" i="5"/>
  <c r="AG70" i="5"/>
  <c r="AF70" i="5"/>
  <c r="AP70" i="5" s="1"/>
  <c r="AE70" i="5"/>
  <c r="AB70" i="5"/>
  <c r="AA70" i="5"/>
  <c r="Z70" i="5"/>
  <c r="Y70" i="5"/>
  <c r="X70" i="5"/>
  <c r="W70" i="5"/>
  <c r="V70" i="5"/>
  <c r="U70" i="5"/>
  <c r="T70" i="5"/>
  <c r="R70" i="5"/>
  <c r="Q70" i="5"/>
  <c r="P70" i="5"/>
  <c r="O70" i="5"/>
  <c r="N70" i="5"/>
  <c r="M70" i="5"/>
  <c r="H70" i="5"/>
  <c r="G70" i="5"/>
  <c r="F70" i="5"/>
  <c r="E70" i="5"/>
  <c r="D70" i="5"/>
  <c r="C70" i="5"/>
  <c r="B70" i="5"/>
  <c r="A70" i="5"/>
  <c r="AQ69" i="5"/>
  <c r="AR69" i="5" s="1"/>
  <c r="AJ69" i="5"/>
  <c r="AI69" i="5"/>
  <c r="AH69" i="5"/>
  <c r="AG69" i="5"/>
  <c r="AF69" i="5"/>
  <c r="AP69" i="5" s="1"/>
  <c r="AE69" i="5"/>
  <c r="AB69" i="5"/>
  <c r="AA69" i="5"/>
  <c r="Z69" i="5"/>
  <c r="Y69" i="5"/>
  <c r="X69" i="5"/>
  <c r="W69" i="5"/>
  <c r="V69" i="5"/>
  <c r="U69" i="5"/>
  <c r="T69" i="5"/>
  <c r="R69" i="5"/>
  <c r="Q69" i="5"/>
  <c r="P69" i="5"/>
  <c r="O69" i="5"/>
  <c r="N69" i="5"/>
  <c r="M69" i="5"/>
  <c r="H69" i="5"/>
  <c r="G69" i="5"/>
  <c r="F69" i="5"/>
  <c r="E69" i="5"/>
  <c r="D69" i="5"/>
  <c r="C69" i="5"/>
  <c r="B69" i="5"/>
  <c r="A69" i="5"/>
  <c r="AQ68" i="5"/>
  <c r="AR68" i="5" s="1"/>
  <c r="AJ68" i="5"/>
  <c r="AI68" i="5"/>
  <c r="AH68" i="5"/>
  <c r="AG68" i="5"/>
  <c r="AF68" i="5"/>
  <c r="AP68" i="5" s="1"/>
  <c r="AE68" i="5"/>
  <c r="AB68" i="5"/>
  <c r="AA68" i="5"/>
  <c r="Z68" i="5"/>
  <c r="Y68" i="5"/>
  <c r="X68" i="5"/>
  <c r="W68" i="5"/>
  <c r="V68" i="5"/>
  <c r="U68" i="5"/>
  <c r="T68" i="5"/>
  <c r="R68" i="5"/>
  <c r="Q68" i="5"/>
  <c r="P68" i="5"/>
  <c r="O68" i="5"/>
  <c r="N68" i="5"/>
  <c r="M68" i="5"/>
  <c r="H68" i="5"/>
  <c r="G68" i="5"/>
  <c r="F68" i="5"/>
  <c r="E68" i="5"/>
  <c r="D68" i="5"/>
  <c r="C68" i="5"/>
  <c r="B68" i="5"/>
  <c r="A68" i="5"/>
  <c r="AQ67" i="5"/>
  <c r="AR67" i="5" s="1"/>
  <c r="AJ67" i="5"/>
  <c r="AI67" i="5"/>
  <c r="AH67" i="5"/>
  <c r="AG67" i="5"/>
  <c r="AF67" i="5"/>
  <c r="AP67" i="5" s="1"/>
  <c r="AE67" i="5"/>
  <c r="AB67" i="5"/>
  <c r="AA67" i="5"/>
  <c r="Z67" i="5"/>
  <c r="Y67" i="5"/>
  <c r="X67" i="5"/>
  <c r="W67" i="5"/>
  <c r="V67" i="5"/>
  <c r="U67" i="5"/>
  <c r="T67" i="5"/>
  <c r="R67" i="5"/>
  <c r="Q67" i="5"/>
  <c r="P67" i="5"/>
  <c r="O67" i="5"/>
  <c r="N67" i="5"/>
  <c r="M67" i="5"/>
  <c r="H67" i="5"/>
  <c r="G67" i="5"/>
  <c r="F67" i="5"/>
  <c r="E67" i="5"/>
  <c r="D67" i="5"/>
  <c r="C67" i="5"/>
  <c r="B67" i="5"/>
  <c r="A67" i="5"/>
  <c r="AR66" i="5"/>
  <c r="AJ66" i="5"/>
  <c r="AQ66" i="5" s="1"/>
  <c r="AI66" i="5"/>
  <c r="AH66" i="5"/>
  <c r="AG66" i="5"/>
  <c r="AF66" i="5"/>
  <c r="AP66" i="5" s="1"/>
  <c r="AE66" i="5"/>
  <c r="AB66" i="5"/>
  <c r="AA66" i="5"/>
  <c r="Z66" i="5"/>
  <c r="Y66" i="5"/>
  <c r="X66" i="5"/>
  <c r="W66" i="5"/>
  <c r="V66" i="5"/>
  <c r="U66" i="5"/>
  <c r="T66" i="5"/>
  <c r="R66" i="5"/>
  <c r="Q66" i="5"/>
  <c r="P66" i="5"/>
  <c r="O66" i="5"/>
  <c r="N66" i="5"/>
  <c r="M66" i="5"/>
  <c r="H66" i="5"/>
  <c r="G66" i="5"/>
  <c r="F66" i="5"/>
  <c r="E66" i="5"/>
  <c r="D66" i="5"/>
  <c r="C66" i="5"/>
  <c r="B66" i="5"/>
  <c r="A66" i="5"/>
  <c r="AJ65" i="5"/>
  <c r="AI65" i="5"/>
  <c r="AH65" i="5"/>
  <c r="AG65" i="5"/>
  <c r="AF65" i="5"/>
  <c r="AE65" i="5"/>
  <c r="AB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H65" i="5"/>
  <c r="G65" i="5"/>
  <c r="F65" i="5"/>
  <c r="E65" i="5"/>
  <c r="D65" i="5"/>
  <c r="C65" i="5"/>
  <c r="B65" i="5"/>
  <c r="A65" i="5"/>
  <c r="AJ64" i="5"/>
  <c r="AI64" i="5"/>
  <c r="AH64" i="5"/>
  <c r="AG64" i="5"/>
  <c r="AF64" i="5"/>
  <c r="AE64" i="5"/>
  <c r="AB64" i="5"/>
  <c r="AA64" i="5"/>
  <c r="Z64" i="5"/>
  <c r="Y64" i="5"/>
  <c r="X64" i="5"/>
  <c r="W64" i="5"/>
  <c r="V64" i="5"/>
  <c r="U64" i="5"/>
  <c r="T64" i="5"/>
  <c r="R64" i="5"/>
  <c r="Q64" i="5"/>
  <c r="P64" i="5"/>
  <c r="O64" i="5"/>
  <c r="N64" i="5"/>
  <c r="M64" i="5"/>
  <c r="H64" i="5"/>
  <c r="G64" i="5"/>
  <c r="F64" i="5"/>
  <c r="E64" i="5"/>
  <c r="D64" i="5"/>
  <c r="C64" i="5"/>
  <c r="B64" i="5"/>
  <c r="A64" i="5"/>
  <c r="AJ63" i="5"/>
  <c r="AI63" i="5"/>
  <c r="AH63" i="5"/>
  <c r="AG63" i="5"/>
  <c r="AF63" i="5"/>
  <c r="AE63" i="5"/>
  <c r="AB63" i="5"/>
  <c r="AA63" i="5"/>
  <c r="Z63" i="5"/>
  <c r="Y63" i="5"/>
  <c r="X63" i="5"/>
  <c r="W63" i="5"/>
  <c r="V63" i="5"/>
  <c r="U63" i="5"/>
  <c r="T63" i="5"/>
  <c r="R63" i="5"/>
  <c r="Q63" i="5"/>
  <c r="P63" i="5"/>
  <c r="O63" i="5"/>
  <c r="N63" i="5"/>
  <c r="M63" i="5"/>
  <c r="H63" i="5"/>
  <c r="G63" i="5"/>
  <c r="F63" i="5"/>
  <c r="E63" i="5"/>
  <c r="D63" i="5"/>
  <c r="C63" i="5"/>
  <c r="B63" i="5"/>
  <c r="A63" i="5"/>
  <c r="AJ62" i="5"/>
  <c r="AI62" i="5"/>
  <c r="AH62" i="5"/>
  <c r="AG62" i="5"/>
  <c r="AF62" i="5"/>
  <c r="AE62" i="5"/>
  <c r="AB62" i="5"/>
  <c r="AA62" i="5"/>
  <c r="Z62" i="5"/>
  <c r="Y62" i="5"/>
  <c r="X62" i="5"/>
  <c r="W62" i="5"/>
  <c r="V62" i="5"/>
  <c r="U62" i="5"/>
  <c r="T62" i="5"/>
  <c r="R62" i="5"/>
  <c r="Q62" i="5"/>
  <c r="P62" i="5"/>
  <c r="O62" i="5"/>
  <c r="N62" i="5"/>
  <c r="M62" i="5"/>
  <c r="H62" i="5"/>
  <c r="G62" i="5"/>
  <c r="F62" i="5"/>
  <c r="E62" i="5"/>
  <c r="D62" i="5"/>
  <c r="C62" i="5"/>
  <c r="B62" i="5"/>
  <c r="A62" i="5"/>
  <c r="AJ61" i="5"/>
  <c r="AI61" i="5"/>
  <c r="AH61" i="5"/>
  <c r="AG61" i="5"/>
  <c r="AF61" i="5"/>
  <c r="AE61" i="5"/>
  <c r="AB61" i="5"/>
  <c r="AA61" i="5"/>
  <c r="Z61" i="5"/>
  <c r="Y61" i="5"/>
  <c r="X61" i="5"/>
  <c r="W61" i="5"/>
  <c r="V61" i="5"/>
  <c r="U61" i="5"/>
  <c r="T61" i="5"/>
  <c r="R61" i="5"/>
  <c r="Q61" i="5"/>
  <c r="P61" i="5"/>
  <c r="O61" i="5"/>
  <c r="N61" i="5"/>
  <c r="M61" i="5"/>
  <c r="H61" i="5"/>
  <c r="G61" i="5"/>
  <c r="F61" i="5"/>
  <c r="E61" i="5"/>
  <c r="D61" i="5"/>
  <c r="C61" i="5"/>
  <c r="B61" i="5"/>
  <c r="A61" i="5"/>
  <c r="AJ60" i="5"/>
  <c r="AI60" i="5"/>
  <c r="AH60" i="5"/>
  <c r="AG60" i="5"/>
  <c r="AF60" i="5"/>
  <c r="AE60" i="5"/>
  <c r="AB60" i="5"/>
  <c r="AA60" i="5"/>
  <c r="Z60" i="5"/>
  <c r="Y60" i="5"/>
  <c r="X60" i="5"/>
  <c r="W60" i="5"/>
  <c r="V60" i="5"/>
  <c r="U60" i="5"/>
  <c r="T60" i="5"/>
  <c r="R60" i="5"/>
  <c r="Q60" i="5"/>
  <c r="P60" i="5"/>
  <c r="O60" i="5"/>
  <c r="N60" i="5"/>
  <c r="M60" i="5"/>
  <c r="H60" i="5"/>
  <c r="G60" i="5"/>
  <c r="F60" i="5"/>
  <c r="E60" i="5"/>
  <c r="D60" i="5"/>
  <c r="C60" i="5"/>
  <c r="B60" i="5"/>
  <c r="A60" i="5"/>
  <c r="AJ59" i="5"/>
  <c r="AI59" i="5"/>
  <c r="AH59" i="5"/>
  <c r="AG59" i="5"/>
  <c r="AF59" i="5"/>
  <c r="AE59" i="5"/>
  <c r="AB59" i="5"/>
  <c r="AA59" i="5"/>
  <c r="Z59" i="5"/>
  <c r="Y59" i="5"/>
  <c r="X59" i="5"/>
  <c r="W59" i="5"/>
  <c r="V59" i="5"/>
  <c r="U59" i="5"/>
  <c r="T59" i="5"/>
  <c r="R59" i="5"/>
  <c r="Q59" i="5"/>
  <c r="P59" i="5"/>
  <c r="O59" i="5"/>
  <c r="N59" i="5"/>
  <c r="M59" i="5"/>
  <c r="H59" i="5"/>
  <c r="G59" i="5"/>
  <c r="F59" i="5"/>
  <c r="E59" i="5"/>
  <c r="D59" i="5"/>
  <c r="C59" i="5"/>
  <c r="B59" i="5"/>
  <c r="A59" i="5"/>
  <c r="AJ58" i="5"/>
  <c r="AI58" i="5"/>
  <c r="AH58" i="5"/>
  <c r="AG58" i="5"/>
  <c r="AF58" i="5"/>
  <c r="AE58" i="5"/>
  <c r="AB58" i="5"/>
  <c r="AA58" i="5"/>
  <c r="Z58" i="5"/>
  <c r="Y58" i="5"/>
  <c r="X58" i="5"/>
  <c r="W58" i="5"/>
  <c r="V58" i="5"/>
  <c r="U58" i="5"/>
  <c r="T58" i="5"/>
  <c r="R58" i="5"/>
  <c r="Q58" i="5"/>
  <c r="P58" i="5"/>
  <c r="O58" i="5"/>
  <c r="N58" i="5"/>
  <c r="M58" i="5"/>
  <c r="H58" i="5"/>
  <c r="G58" i="5"/>
  <c r="F58" i="5"/>
  <c r="E58" i="5"/>
  <c r="D58" i="5"/>
  <c r="C58" i="5"/>
  <c r="B58" i="5"/>
  <c r="A58" i="5"/>
  <c r="AJ57" i="5"/>
  <c r="AI57" i="5"/>
  <c r="AH57" i="5"/>
  <c r="AG57" i="5"/>
  <c r="AF57" i="5"/>
  <c r="AE57" i="5"/>
  <c r="AB57" i="5"/>
  <c r="AA57" i="5"/>
  <c r="Z57" i="5"/>
  <c r="Y57" i="5"/>
  <c r="X57" i="5"/>
  <c r="W57" i="5"/>
  <c r="V57" i="5"/>
  <c r="U57" i="5"/>
  <c r="T57" i="5"/>
  <c r="R57" i="5"/>
  <c r="Q57" i="5"/>
  <c r="P57" i="5"/>
  <c r="O57" i="5"/>
  <c r="N57" i="5"/>
  <c r="M57" i="5"/>
  <c r="I57" i="5"/>
  <c r="H57" i="5"/>
  <c r="G57" i="5"/>
  <c r="F57" i="5"/>
  <c r="E57" i="5"/>
  <c r="D57" i="5"/>
  <c r="C57" i="5"/>
  <c r="B57" i="5"/>
  <c r="A57" i="5"/>
  <c r="AJ56" i="5"/>
  <c r="AI56" i="5"/>
  <c r="AH56" i="5"/>
  <c r="AG56" i="5"/>
  <c r="AF56" i="5"/>
  <c r="AE56" i="5"/>
  <c r="AB56" i="5"/>
  <c r="AA56" i="5"/>
  <c r="Z56" i="5"/>
  <c r="Y56" i="5"/>
  <c r="X56" i="5"/>
  <c r="W56" i="5"/>
  <c r="V56" i="5"/>
  <c r="U56" i="5"/>
  <c r="T56" i="5"/>
  <c r="R56" i="5"/>
  <c r="Q56" i="5"/>
  <c r="P56" i="5"/>
  <c r="O56" i="5"/>
  <c r="N56" i="5"/>
  <c r="M56" i="5"/>
  <c r="H56" i="5"/>
  <c r="G56" i="5"/>
  <c r="F56" i="5"/>
  <c r="E56" i="5"/>
  <c r="D56" i="5"/>
  <c r="C56" i="5"/>
  <c r="B56" i="5"/>
  <c r="A56" i="5"/>
  <c r="AJ55" i="5"/>
  <c r="AI55" i="5"/>
  <c r="AH55" i="5"/>
  <c r="AG55" i="5"/>
  <c r="AF55" i="5"/>
  <c r="AE55" i="5"/>
  <c r="AB55" i="5"/>
  <c r="AA55" i="5"/>
  <c r="Z55" i="5"/>
  <c r="Y55" i="5"/>
  <c r="X55" i="5"/>
  <c r="W55" i="5"/>
  <c r="V55" i="5"/>
  <c r="U55" i="5"/>
  <c r="T55" i="5"/>
  <c r="R55" i="5"/>
  <c r="Q55" i="5"/>
  <c r="P55" i="5"/>
  <c r="O55" i="5"/>
  <c r="N55" i="5"/>
  <c r="M55" i="5"/>
  <c r="H55" i="5"/>
  <c r="G55" i="5"/>
  <c r="F55" i="5"/>
  <c r="E55" i="5"/>
  <c r="D55" i="5"/>
  <c r="C55" i="5"/>
  <c r="B55" i="5"/>
  <c r="A55" i="5"/>
  <c r="AJ54" i="5"/>
  <c r="AI54" i="5"/>
  <c r="AH54" i="5"/>
  <c r="AG54" i="5"/>
  <c r="AF54" i="5"/>
  <c r="AE54" i="5"/>
  <c r="AB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H54" i="5"/>
  <c r="G54" i="5"/>
  <c r="F54" i="5"/>
  <c r="E54" i="5"/>
  <c r="D54" i="5"/>
  <c r="C54" i="5"/>
  <c r="B54" i="5"/>
  <c r="A54" i="5"/>
  <c r="AJ53" i="5"/>
  <c r="AI53" i="5"/>
  <c r="AH53" i="5"/>
  <c r="AG53" i="5"/>
  <c r="AF53" i="5"/>
  <c r="AE53" i="5"/>
  <c r="AB53" i="5"/>
  <c r="AA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H53" i="5"/>
  <c r="G53" i="5"/>
  <c r="F53" i="5"/>
  <c r="E53" i="5"/>
  <c r="D53" i="5"/>
  <c r="C53" i="5"/>
  <c r="B53" i="5"/>
  <c r="A53" i="5"/>
  <c r="AJ52" i="5"/>
  <c r="AI52" i="5"/>
  <c r="AH52" i="5"/>
  <c r="AG52" i="5"/>
  <c r="AF52" i="5"/>
  <c r="AE52" i="5"/>
  <c r="AB52" i="5"/>
  <c r="AA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H52" i="5"/>
  <c r="G52" i="5"/>
  <c r="F52" i="5"/>
  <c r="E52" i="5"/>
  <c r="D52" i="5"/>
  <c r="C52" i="5"/>
  <c r="B52" i="5"/>
  <c r="A52" i="5"/>
  <c r="AJ51" i="5"/>
  <c r="AI51" i="5"/>
  <c r="AH51" i="5"/>
  <c r="AG51" i="5"/>
  <c r="AF51" i="5"/>
  <c r="AE51" i="5"/>
  <c r="AB51" i="5"/>
  <c r="AA51" i="5"/>
  <c r="Z51" i="5"/>
  <c r="Y51" i="5"/>
  <c r="X51" i="5"/>
  <c r="W51" i="5"/>
  <c r="V51" i="5"/>
  <c r="U51" i="5"/>
  <c r="T51" i="5"/>
  <c r="R51" i="5"/>
  <c r="Q51" i="5"/>
  <c r="P51" i="5"/>
  <c r="O51" i="5"/>
  <c r="N51" i="5"/>
  <c r="M51" i="5"/>
  <c r="H51" i="5"/>
  <c r="G51" i="5"/>
  <c r="F51" i="5"/>
  <c r="E51" i="5"/>
  <c r="D51" i="5"/>
  <c r="C51" i="5"/>
  <c r="B51" i="5"/>
  <c r="A51" i="5"/>
  <c r="AJ50" i="5"/>
  <c r="AI50" i="5"/>
  <c r="AH50" i="5"/>
  <c r="AG50" i="5"/>
  <c r="AF50" i="5"/>
  <c r="AE50" i="5"/>
  <c r="AB50" i="5"/>
  <c r="AA50" i="5"/>
  <c r="Z50" i="5"/>
  <c r="Y50" i="5"/>
  <c r="X50" i="5"/>
  <c r="W50" i="5"/>
  <c r="V50" i="5"/>
  <c r="U50" i="5"/>
  <c r="T50" i="5"/>
  <c r="R50" i="5"/>
  <c r="Q50" i="5"/>
  <c r="P50" i="5"/>
  <c r="O50" i="5"/>
  <c r="N50" i="5"/>
  <c r="M50" i="5"/>
  <c r="H50" i="5"/>
  <c r="G50" i="5"/>
  <c r="F50" i="5"/>
  <c r="E50" i="5"/>
  <c r="D50" i="5"/>
  <c r="C50" i="5"/>
  <c r="B50" i="5"/>
  <c r="A50" i="5"/>
  <c r="AJ49" i="5"/>
  <c r="AI49" i="5"/>
  <c r="AH49" i="5"/>
  <c r="AG49" i="5"/>
  <c r="AF49" i="5"/>
  <c r="AE49" i="5"/>
  <c r="AB49" i="5"/>
  <c r="AA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H49" i="5"/>
  <c r="G49" i="5"/>
  <c r="F49" i="5"/>
  <c r="E49" i="5"/>
  <c r="D49" i="5"/>
  <c r="C49" i="5"/>
  <c r="B49" i="5"/>
  <c r="A49" i="5"/>
  <c r="AJ48" i="5"/>
  <c r="AI48" i="5"/>
  <c r="AH48" i="5"/>
  <c r="AG48" i="5"/>
  <c r="AF48" i="5"/>
  <c r="AE48" i="5"/>
  <c r="AB48" i="5"/>
  <c r="AA48" i="5"/>
  <c r="Z48" i="5"/>
  <c r="Y48" i="5"/>
  <c r="X48" i="5"/>
  <c r="W48" i="5"/>
  <c r="V48" i="5"/>
  <c r="U48" i="5"/>
  <c r="T48" i="5"/>
  <c r="R48" i="5"/>
  <c r="Q48" i="5"/>
  <c r="P48" i="5"/>
  <c r="O48" i="5"/>
  <c r="N48" i="5"/>
  <c r="M48" i="5"/>
  <c r="H48" i="5"/>
  <c r="G48" i="5"/>
  <c r="F48" i="5"/>
  <c r="E48" i="5"/>
  <c r="D48" i="5"/>
  <c r="C48" i="5"/>
  <c r="B48" i="5"/>
  <c r="A48" i="5"/>
  <c r="AJ47" i="5"/>
  <c r="AI47" i="5"/>
  <c r="AH47" i="5"/>
  <c r="AG47" i="5"/>
  <c r="AF47" i="5"/>
  <c r="AE47" i="5"/>
  <c r="AB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H47" i="5"/>
  <c r="G47" i="5"/>
  <c r="F47" i="5"/>
  <c r="E47" i="5"/>
  <c r="D47" i="5"/>
  <c r="C47" i="5"/>
  <c r="B47" i="5"/>
  <c r="A47" i="5"/>
  <c r="AJ46" i="5"/>
  <c r="AI46" i="5"/>
  <c r="AH46" i="5"/>
  <c r="AG46" i="5"/>
  <c r="AF46" i="5"/>
  <c r="AE46" i="5"/>
  <c r="AB46" i="5"/>
  <c r="AA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H46" i="5"/>
  <c r="G46" i="5"/>
  <c r="F46" i="5"/>
  <c r="E46" i="5"/>
  <c r="D46" i="5"/>
  <c r="C46" i="5"/>
  <c r="B46" i="5"/>
  <c r="A46" i="5"/>
  <c r="AJ45" i="5"/>
  <c r="AI45" i="5"/>
  <c r="AH45" i="5"/>
  <c r="AG45" i="5"/>
  <c r="AF45" i="5"/>
  <c r="AE45" i="5"/>
  <c r="AB45" i="5"/>
  <c r="AA45" i="5"/>
  <c r="Z45" i="5"/>
  <c r="Y45" i="5"/>
  <c r="X45" i="5"/>
  <c r="W45" i="5"/>
  <c r="V45" i="5"/>
  <c r="U45" i="5"/>
  <c r="T45" i="5"/>
  <c r="R45" i="5"/>
  <c r="Q45" i="5"/>
  <c r="P45" i="5"/>
  <c r="O45" i="5"/>
  <c r="N45" i="5"/>
  <c r="M45" i="5"/>
  <c r="H45" i="5"/>
  <c r="G45" i="5"/>
  <c r="F45" i="5"/>
  <c r="E45" i="5"/>
  <c r="D45" i="5"/>
  <c r="C45" i="5"/>
  <c r="B45" i="5"/>
  <c r="A45" i="5"/>
  <c r="AJ44" i="5"/>
  <c r="AI44" i="5"/>
  <c r="AH44" i="5"/>
  <c r="AG44" i="5"/>
  <c r="AF44" i="5"/>
  <c r="AE44" i="5"/>
  <c r="AB44" i="5"/>
  <c r="AA44" i="5"/>
  <c r="Z44" i="5"/>
  <c r="Y44" i="5"/>
  <c r="X44" i="5"/>
  <c r="W44" i="5"/>
  <c r="V44" i="5"/>
  <c r="U44" i="5"/>
  <c r="T44" i="5"/>
  <c r="R44" i="5"/>
  <c r="Q44" i="5"/>
  <c r="P44" i="5"/>
  <c r="O44" i="5"/>
  <c r="N44" i="5"/>
  <c r="M44" i="5"/>
  <c r="H44" i="5"/>
  <c r="G44" i="5"/>
  <c r="F44" i="5"/>
  <c r="E44" i="5"/>
  <c r="D44" i="5"/>
  <c r="C44" i="5"/>
  <c r="B44" i="5"/>
  <c r="A44" i="5"/>
  <c r="AJ43" i="5"/>
  <c r="AI43" i="5"/>
  <c r="AH43" i="5"/>
  <c r="AG43" i="5"/>
  <c r="AF43" i="5"/>
  <c r="AE43" i="5"/>
  <c r="AB43" i="5"/>
  <c r="AA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H43" i="5"/>
  <c r="G43" i="5"/>
  <c r="F43" i="5"/>
  <c r="E43" i="5"/>
  <c r="D43" i="5"/>
  <c r="C43" i="5"/>
  <c r="B43" i="5"/>
  <c r="A43" i="5"/>
  <c r="AJ42" i="5"/>
  <c r="AI42" i="5"/>
  <c r="AH42" i="5"/>
  <c r="AG42" i="5"/>
  <c r="AF42" i="5"/>
  <c r="AE42" i="5"/>
  <c r="AB42" i="5"/>
  <c r="AA42" i="5"/>
  <c r="Z42" i="5"/>
  <c r="Y42" i="5"/>
  <c r="X42" i="5"/>
  <c r="W42" i="5"/>
  <c r="V42" i="5"/>
  <c r="U42" i="5"/>
  <c r="T42" i="5"/>
  <c r="R42" i="5"/>
  <c r="Q42" i="5"/>
  <c r="P42" i="5"/>
  <c r="O42" i="5"/>
  <c r="N42" i="5"/>
  <c r="M42" i="5"/>
  <c r="H42" i="5"/>
  <c r="G42" i="5"/>
  <c r="F42" i="5"/>
  <c r="E42" i="5"/>
  <c r="D42" i="5"/>
  <c r="C42" i="5"/>
  <c r="B42" i="5"/>
  <c r="A42" i="5"/>
  <c r="AJ41" i="5"/>
  <c r="AI41" i="5"/>
  <c r="AH41" i="5"/>
  <c r="AG41" i="5"/>
  <c r="AF41" i="5"/>
  <c r="AE41" i="5"/>
  <c r="AB41" i="5"/>
  <c r="AA41" i="5"/>
  <c r="Z41" i="5"/>
  <c r="Y41" i="5"/>
  <c r="X41" i="5"/>
  <c r="W41" i="5"/>
  <c r="V41" i="5"/>
  <c r="U41" i="5"/>
  <c r="T41" i="5"/>
  <c r="R41" i="5"/>
  <c r="Q41" i="5"/>
  <c r="P41" i="5"/>
  <c r="O41" i="5"/>
  <c r="N41" i="5"/>
  <c r="M41" i="5"/>
  <c r="H41" i="5"/>
  <c r="G41" i="5"/>
  <c r="F41" i="5"/>
  <c r="E41" i="5"/>
  <c r="D41" i="5"/>
  <c r="C41" i="5"/>
  <c r="B41" i="5"/>
  <c r="A41" i="5"/>
  <c r="AJ40" i="5"/>
  <c r="AI40" i="5"/>
  <c r="AH40" i="5"/>
  <c r="AG40" i="5"/>
  <c r="AF40" i="5"/>
  <c r="AE40" i="5"/>
  <c r="AB40" i="5"/>
  <c r="AA40" i="5"/>
  <c r="Z40" i="5"/>
  <c r="Y40" i="5"/>
  <c r="X40" i="5"/>
  <c r="W40" i="5"/>
  <c r="V40" i="5"/>
  <c r="U40" i="5"/>
  <c r="T40" i="5"/>
  <c r="R40" i="5"/>
  <c r="Q40" i="5"/>
  <c r="P40" i="5"/>
  <c r="O40" i="5"/>
  <c r="N40" i="5"/>
  <c r="M40" i="5"/>
  <c r="I40" i="5"/>
  <c r="H40" i="5"/>
  <c r="G40" i="5"/>
  <c r="F40" i="5"/>
  <c r="E40" i="5"/>
  <c r="D40" i="5"/>
  <c r="C40" i="5"/>
  <c r="B40" i="5"/>
  <c r="A40" i="5"/>
  <c r="AJ39" i="5"/>
  <c r="AI39" i="5"/>
  <c r="AH39" i="5"/>
  <c r="AG39" i="5"/>
  <c r="AF39" i="5"/>
  <c r="AE39" i="5"/>
  <c r="AB39" i="5"/>
  <c r="AA39" i="5"/>
  <c r="Z39" i="5"/>
  <c r="Y39" i="5"/>
  <c r="X39" i="5"/>
  <c r="W39" i="5"/>
  <c r="V39" i="5"/>
  <c r="U39" i="5"/>
  <c r="T39" i="5"/>
  <c r="R39" i="5"/>
  <c r="Q39" i="5"/>
  <c r="P39" i="5"/>
  <c r="O39" i="5"/>
  <c r="N39" i="5"/>
  <c r="M39" i="5"/>
  <c r="H39" i="5"/>
  <c r="G39" i="5"/>
  <c r="F39" i="5"/>
  <c r="E39" i="5"/>
  <c r="D39" i="5"/>
  <c r="C39" i="5"/>
  <c r="B39" i="5"/>
  <c r="A39" i="5"/>
  <c r="AJ38" i="5"/>
  <c r="AI38" i="5"/>
  <c r="AH38" i="5"/>
  <c r="AG38" i="5"/>
  <c r="AF38" i="5"/>
  <c r="AE38" i="5"/>
  <c r="AB38" i="5"/>
  <c r="AA38" i="5"/>
  <c r="Z38" i="5"/>
  <c r="Y38" i="5"/>
  <c r="X38" i="5"/>
  <c r="W38" i="5"/>
  <c r="V38" i="5"/>
  <c r="U38" i="5"/>
  <c r="T38" i="5"/>
  <c r="R38" i="5"/>
  <c r="Q38" i="5"/>
  <c r="P38" i="5"/>
  <c r="O38" i="5"/>
  <c r="N38" i="5"/>
  <c r="M38" i="5"/>
  <c r="H38" i="5"/>
  <c r="G38" i="5"/>
  <c r="F38" i="5"/>
  <c r="E38" i="5"/>
  <c r="D38" i="5"/>
  <c r="C38" i="5"/>
  <c r="B38" i="5"/>
  <c r="A38" i="5"/>
  <c r="AJ37" i="5"/>
  <c r="AI37" i="5"/>
  <c r="AH37" i="5"/>
  <c r="AG37" i="5"/>
  <c r="AF37" i="5"/>
  <c r="AE37" i="5"/>
  <c r="AB37" i="5"/>
  <c r="AA37" i="5"/>
  <c r="Z37" i="5"/>
  <c r="Y37" i="5"/>
  <c r="X37" i="5"/>
  <c r="W37" i="5"/>
  <c r="V37" i="5"/>
  <c r="U37" i="5"/>
  <c r="T37" i="5"/>
  <c r="R37" i="5"/>
  <c r="Q37" i="5"/>
  <c r="P37" i="5"/>
  <c r="O37" i="5"/>
  <c r="N37" i="5"/>
  <c r="M37" i="5"/>
  <c r="H37" i="5"/>
  <c r="G37" i="5"/>
  <c r="F37" i="5"/>
  <c r="E37" i="5"/>
  <c r="D37" i="5"/>
  <c r="C37" i="5"/>
  <c r="B37" i="5"/>
  <c r="A37" i="5"/>
  <c r="AJ36" i="5"/>
  <c r="AI36" i="5"/>
  <c r="AH36" i="5"/>
  <c r="AG36" i="5"/>
  <c r="AF36" i="5"/>
  <c r="AE36" i="5"/>
  <c r="AB36" i="5"/>
  <c r="AA36" i="5"/>
  <c r="Z36" i="5"/>
  <c r="Y36" i="5"/>
  <c r="X36" i="5"/>
  <c r="W36" i="5"/>
  <c r="V36" i="5"/>
  <c r="U36" i="5"/>
  <c r="T36" i="5"/>
  <c r="R36" i="5"/>
  <c r="Q36" i="5"/>
  <c r="P36" i="5"/>
  <c r="O36" i="5"/>
  <c r="N36" i="5"/>
  <c r="M36" i="5"/>
  <c r="H36" i="5"/>
  <c r="G36" i="5"/>
  <c r="F36" i="5"/>
  <c r="E36" i="5"/>
  <c r="D36" i="5"/>
  <c r="C36" i="5"/>
  <c r="B36" i="5"/>
  <c r="A36" i="5"/>
  <c r="AJ35" i="5"/>
  <c r="AI35" i="5"/>
  <c r="AH35" i="5"/>
  <c r="AG35" i="5"/>
  <c r="AF35" i="5"/>
  <c r="AE35" i="5"/>
  <c r="AB35" i="5"/>
  <c r="AA35" i="5"/>
  <c r="Z35" i="5"/>
  <c r="Y35" i="5"/>
  <c r="X35" i="5"/>
  <c r="W35" i="5"/>
  <c r="V35" i="5"/>
  <c r="U35" i="5"/>
  <c r="T35" i="5"/>
  <c r="R35" i="5"/>
  <c r="Q35" i="5"/>
  <c r="P35" i="5"/>
  <c r="O35" i="5"/>
  <c r="N35" i="5"/>
  <c r="M35" i="5"/>
  <c r="H35" i="5"/>
  <c r="G35" i="5"/>
  <c r="F35" i="5"/>
  <c r="E35" i="5"/>
  <c r="D35" i="5"/>
  <c r="C35" i="5"/>
  <c r="B35" i="5"/>
  <c r="A35" i="5"/>
  <c r="AJ34" i="5"/>
  <c r="AI34" i="5"/>
  <c r="AH34" i="5"/>
  <c r="AG34" i="5"/>
  <c r="AF34" i="5"/>
  <c r="AE34" i="5"/>
  <c r="AB34" i="5"/>
  <c r="AA34" i="5"/>
  <c r="Z34" i="5"/>
  <c r="Y34" i="5"/>
  <c r="X34" i="5"/>
  <c r="W34" i="5"/>
  <c r="V34" i="5"/>
  <c r="U34" i="5"/>
  <c r="T34" i="5"/>
  <c r="R34" i="5"/>
  <c r="Q34" i="5"/>
  <c r="P34" i="5"/>
  <c r="O34" i="5"/>
  <c r="N34" i="5"/>
  <c r="M34" i="5"/>
  <c r="H34" i="5"/>
  <c r="G34" i="5"/>
  <c r="F34" i="5"/>
  <c r="E34" i="5"/>
  <c r="D34" i="5"/>
  <c r="C34" i="5"/>
  <c r="B34" i="5"/>
  <c r="A34" i="5"/>
  <c r="AJ33" i="5"/>
  <c r="AI33" i="5"/>
  <c r="AH33" i="5"/>
  <c r="AG33" i="5"/>
  <c r="AF33" i="5"/>
  <c r="AE33" i="5"/>
  <c r="AB33" i="5"/>
  <c r="AA33" i="5"/>
  <c r="Z33" i="5"/>
  <c r="Y33" i="5"/>
  <c r="X33" i="5"/>
  <c r="W33" i="5"/>
  <c r="V33" i="5"/>
  <c r="U33" i="5"/>
  <c r="T33" i="5"/>
  <c r="R33" i="5"/>
  <c r="Q33" i="5"/>
  <c r="P33" i="5"/>
  <c r="O33" i="5"/>
  <c r="N33" i="5"/>
  <c r="M33" i="5"/>
  <c r="H33" i="5"/>
  <c r="G33" i="5"/>
  <c r="F33" i="5"/>
  <c r="E33" i="5"/>
  <c r="D33" i="5"/>
  <c r="C33" i="5"/>
  <c r="B33" i="5"/>
  <c r="A33" i="5"/>
  <c r="AJ32" i="5"/>
  <c r="AI32" i="5"/>
  <c r="AH32" i="5"/>
  <c r="AG32" i="5"/>
  <c r="AF32" i="5"/>
  <c r="AE32" i="5"/>
  <c r="AB32" i="5"/>
  <c r="AA32" i="5"/>
  <c r="Z32" i="5"/>
  <c r="Y32" i="5"/>
  <c r="X32" i="5"/>
  <c r="W32" i="5"/>
  <c r="V32" i="5"/>
  <c r="U32" i="5"/>
  <c r="T32" i="5"/>
  <c r="R32" i="5"/>
  <c r="Q32" i="5"/>
  <c r="P32" i="5"/>
  <c r="O32" i="5"/>
  <c r="N32" i="5"/>
  <c r="M32" i="5"/>
  <c r="H32" i="5"/>
  <c r="G32" i="5"/>
  <c r="F32" i="5"/>
  <c r="E32" i="5"/>
  <c r="D32" i="5"/>
  <c r="C32" i="5"/>
  <c r="B32" i="5"/>
  <c r="A32" i="5"/>
  <c r="AJ31" i="5"/>
  <c r="AI31" i="5"/>
  <c r="AH31" i="5"/>
  <c r="AG31" i="5"/>
  <c r="AF31" i="5"/>
  <c r="AE31" i="5"/>
  <c r="AB31" i="5"/>
  <c r="AA31" i="5"/>
  <c r="Z31" i="5"/>
  <c r="Y31" i="5"/>
  <c r="X31" i="5"/>
  <c r="W31" i="5"/>
  <c r="V31" i="5"/>
  <c r="U31" i="5"/>
  <c r="T31" i="5"/>
  <c r="R31" i="5"/>
  <c r="Q31" i="5"/>
  <c r="P31" i="5"/>
  <c r="O31" i="5"/>
  <c r="N31" i="5"/>
  <c r="M31" i="5"/>
  <c r="H31" i="5"/>
  <c r="G31" i="5"/>
  <c r="F31" i="5"/>
  <c r="E31" i="5"/>
  <c r="D31" i="5"/>
  <c r="C31" i="5"/>
  <c r="B31" i="5"/>
  <c r="A31" i="5"/>
  <c r="AJ30" i="5"/>
  <c r="AI30" i="5"/>
  <c r="AH30" i="5"/>
  <c r="AG30" i="5"/>
  <c r="AF30" i="5"/>
  <c r="AE30" i="5"/>
  <c r="AB30" i="5"/>
  <c r="AA30" i="5"/>
  <c r="Z30" i="5"/>
  <c r="Y30" i="5"/>
  <c r="X30" i="5"/>
  <c r="W30" i="5"/>
  <c r="V30" i="5"/>
  <c r="U30" i="5"/>
  <c r="T30" i="5"/>
  <c r="R30" i="5"/>
  <c r="Q30" i="5"/>
  <c r="P30" i="5"/>
  <c r="O30" i="5"/>
  <c r="N30" i="5"/>
  <c r="M30" i="5"/>
  <c r="H30" i="5"/>
  <c r="G30" i="5"/>
  <c r="F30" i="5"/>
  <c r="E30" i="5"/>
  <c r="D30" i="5"/>
  <c r="C30" i="5"/>
  <c r="B30" i="5"/>
  <c r="A30" i="5"/>
  <c r="AJ29" i="5"/>
  <c r="AI29" i="5"/>
  <c r="AH29" i="5"/>
  <c r="AG29" i="5"/>
  <c r="AE29" i="5"/>
  <c r="AB29" i="5"/>
  <c r="AA29" i="5"/>
  <c r="Z29" i="5"/>
  <c r="Y29" i="5"/>
  <c r="X29" i="5"/>
  <c r="W29" i="5"/>
  <c r="V29" i="5"/>
  <c r="U29" i="5"/>
  <c r="T29" i="5"/>
  <c r="R29" i="5"/>
  <c r="Q29" i="5"/>
  <c r="O29" i="5"/>
  <c r="N29" i="5"/>
  <c r="M29" i="5"/>
  <c r="H29" i="5"/>
  <c r="G29" i="5"/>
  <c r="F29" i="5"/>
  <c r="E29" i="5"/>
  <c r="D29" i="5"/>
  <c r="C29" i="5"/>
  <c r="B29" i="5"/>
  <c r="A29" i="5"/>
  <c r="AJ28" i="5"/>
  <c r="AI28" i="5"/>
  <c r="AH28" i="5"/>
  <c r="AG28" i="5"/>
  <c r="AF28" i="5"/>
  <c r="AF91" i="5" s="1"/>
  <c r="AP96" i="5" s="1"/>
  <c r="AE28" i="5"/>
  <c r="AB28" i="5"/>
  <c r="AA28" i="5"/>
  <c r="Z28" i="5"/>
  <c r="Y28" i="5"/>
  <c r="X28" i="5"/>
  <c r="W28" i="5"/>
  <c r="V28" i="5"/>
  <c r="U28" i="5"/>
  <c r="T28" i="5"/>
  <c r="R28" i="5"/>
  <c r="Q28" i="5"/>
  <c r="P28" i="5"/>
  <c r="O28" i="5"/>
  <c r="N28" i="5"/>
  <c r="M28" i="5"/>
  <c r="H28" i="5"/>
  <c r="G28" i="5"/>
  <c r="F28" i="5"/>
  <c r="E28" i="5"/>
  <c r="D28" i="5"/>
  <c r="C28" i="5"/>
  <c r="B28" i="5"/>
  <c r="A28" i="5"/>
  <c r="AF21" i="5"/>
  <c r="N21" i="5"/>
  <c r="K21" i="5"/>
  <c r="I21" i="5"/>
  <c r="H21" i="5"/>
  <c r="G21" i="5"/>
  <c r="F21" i="5"/>
  <c r="E21" i="5"/>
  <c r="D21" i="5"/>
  <c r="C21" i="5"/>
  <c r="B21" i="5"/>
  <c r="AL20" i="5"/>
  <c r="AH20" i="5"/>
  <c r="AG20" i="5"/>
  <c r="AF20" i="5"/>
  <c r="AC20" i="5"/>
  <c r="AB20" i="5"/>
  <c r="AA20" i="5"/>
  <c r="Z20" i="5"/>
  <c r="Y20" i="5"/>
  <c r="X20" i="5"/>
  <c r="W20" i="5"/>
  <c r="V20" i="5"/>
  <c r="U20" i="5"/>
  <c r="T20" i="5"/>
  <c r="N20" i="5"/>
  <c r="K20" i="5"/>
  <c r="I20" i="5"/>
  <c r="H20" i="5"/>
  <c r="G20" i="5"/>
  <c r="F20" i="5"/>
  <c r="E20" i="5"/>
  <c r="D20" i="5"/>
  <c r="C20" i="5"/>
  <c r="B20" i="5"/>
  <c r="A20" i="5"/>
  <c r="AL19" i="5"/>
  <c r="AH19" i="5"/>
  <c r="AG19" i="5"/>
  <c r="AF19" i="5"/>
  <c r="AC19" i="5"/>
  <c r="AB19" i="5"/>
  <c r="AA19" i="5"/>
  <c r="Z19" i="5"/>
  <c r="Y19" i="5"/>
  <c r="X19" i="5"/>
  <c r="W19" i="5"/>
  <c r="V19" i="5"/>
  <c r="U19" i="5"/>
  <c r="T19" i="5"/>
  <c r="N19" i="5"/>
  <c r="K19" i="5"/>
  <c r="I19" i="5"/>
  <c r="H19" i="5"/>
  <c r="G19" i="5"/>
  <c r="F19" i="5"/>
  <c r="E19" i="5"/>
  <c r="D19" i="5"/>
  <c r="C19" i="5"/>
  <c r="B19" i="5"/>
  <c r="A19" i="5"/>
  <c r="AL18" i="5"/>
  <c r="AH18" i="5"/>
  <c r="AG18" i="5"/>
  <c r="AF18" i="5"/>
  <c r="AC18" i="5"/>
  <c r="AB18" i="5"/>
  <c r="AA18" i="5"/>
  <c r="Z18" i="5"/>
  <c r="Y18" i="5"/>
  <c r="X18" i="5"/>
  <c r="W18" i="5"/>
  <c r="V18" i="5"/>
  <c r="U18" i="5"/>
  <c r="T18" i="5"/>
  <c r="N18" i="5"/>
  <c r="K18" i="5"/>
  <c r="I18" i="5"/>
  <c r="H18" i="5"/>
  <c r="G18" i="5"/>
  <c r="F18" i="5"/>
  <c r="E18" i="5"/>
  <c r="D18" i="5"/>
  <c r="C18" i="5"/>
  <c r="B18" i="5"/>
  <c r="A18" i="5"/>
  <c r="AL17" i="5"/>
  <c r="AH17" i="5"/>
  <c r="AG17" i="5"/>
  <c r="AF17" i="5"/>
  <c r="AC17" i="5"/>
  <c r="AB17" i="5"/>
  <c r="AA17" i="5"/>
  <c r="Z17" i="5"/>
  <c r="Y17" i="5"/>
  <c r="X17" i="5"/>
  <c r="W17" i="5"/>
  <c r="V17" i="5"/>
  <c r="U17" i="5"/>
  <c r="T17" i="5"/>
  <c r="N17" i="5"/>
  <c r="K17" i="5"/>
  <c r="I17" i="5"/>
  <c r="H17" i="5"/>
  <c r="G17" i="5"/>
  <c r="F17" i="5"/>
  <c r="E17" i="5"/>
  <c r="D17" i="5"/>
  <c r="C17" i="5"/>
  <c r="B17" i="5"/>
  <c r="A17" i="5"/>
  <c r="AL16" i="5"/>
  <c r="AH16" i="5"/>
  <c r="AG16" i="5"/>
  <c r="AF16" i="5"/>
  <c r="AC16" i="5"/>
  <c r="AB16" i="5"/>
  <c r="AA16" i="5"/>
  <c r="Z16" i="5"/>
  <c r="Y16" i="5"/>
  <c r="X16" i="5"/>
  <c r="W16" i="5"/>
  <c r="V16" i="5"/>
  <c r="U16" i="5"/>
  <c r="T16" i="5"/>
  <c r="N16" i="5"/>
  <c r="K16" i="5"/>
  <c r="I16" i="5"/>
  <c r="H16" i="5"/>
  <c r="G16" i="5"/>
  <c r="F16" i="5"/>
  <c r="E16" i="5"/>
  <c r="D16" i="5"/>
  <c r="C16" i="5"/>
  <c r="B16" i="5"/>
  <c r="A16" i="5"/>
  <c r="AL15" i="5"/>
  <c r="AH15" i="5"/>
  <c r="AG15" i="5"/>
  <c r="AF15" i="5"/>
  <c r="AC15" i="5"/>
  <c r="AB15" i="5"/>
  <c r="AA15" i="5"/>
  <c r="Z15" i="5"/>
  <c r="Y15" i="5"/>
  <c r="X15" i="5"/>
  <c r="W15" i="5"/>
  <c r="V15" i="5"/>
  <c r="U15" i="5"/>
  <c r="T15" i="5"/>
  <c r="N15" i="5"/>
  <c r="K15" i="5"/>
  <c r="I15" i="5"/>
  <c r="H15" i="5"/>
  <c r="G15" i="5"/>
  <c r="F15" i="5"/>
  <c r="E15" i="5"/>
  <c r="D15" i="5"/>
  <c r="C15" i="5"/>
  <c r="B15" i="5"/>
  <c r="A15" i="5"/>
  <c r="AL14" i="5"/>
  <c r="AH14" i="5"/>
  <c r="AH21" i="5" s="1"/>
  <c r="AJ97" i="5" s="1"/>
  <c r="AG14" i="5"/>
  <c r="AF14" i="5"/>
  <c r="AC14" i="5"/>
  <c r="AB14" i="5"/>
  <c r="AA14" i="5"/>
  <c r="Z14" i="5"/>
  <c r="Y14" i="5"/>
  <c r="X14" i="5"/>
  <c r="W14" i="5"/>
  <c r="V14" i="5"/>
  <c r="U14" i="5"/>
  <c r="T14" i="5"/>
  <c r="N14" i="5"/>
  <c r="K14" i="5"/>
  <c r="H14" i="5"/>
  <c r="G14" i="5"/>
  <c r="F14" i="5"/>
  <c r="E14" i="5"/>
  <c r="D14" i="5"/>
  <c r="C14" i="5"/>
  <c r="B14" i="5"/>
  <c r="A14" i="5"/>
  <c r="AN11" i="5"/>
  <c r="N11" i="5"/>
  <c r="AM38" i="5"/>
  <c r="A37" i="2"/>
  <c r="AB36" i="2"/>
  <c r="A36" i="2"/>
  <c r="AB35" i="2"/>
  <c r="AA35" i="2"/>
  <c r="A35" i="2"/>
  <c r="A34" i="2"/>
  <c r="Q33" i="2"/>
  <c r="W33" i="2" s="1"/>
  <c r="AK20" i="5" s="1"/>
  <c r="O33" i="2"/>
  <c r="U33" i="2" s="1"/>
  <c r="M33" i="2"/>
  <c r="S33" i="2" s="1"/>
  <c r="L33" i="2"/>
  <c r="K33" i="2"/>
  <c r="I33" i="2"/>
  <c r="H33" i="2"/>
  <c r="G33" i="2"/>
  <c r="F33" i="2"/>
  <c r="E33" i="2"/>
  <c r="D33" i="2"/>
  <c r="C33" i="2"/>
  <c r="B33" i="2"/>
  <c r="A33" i="2"/>
  <c r="Q32" i="2"/>
  <c r="W32" i="2" s="1"/>
  <c r="AK19" i="5" s="1"/>
  <c r="O32" i="2"/>
  <c r="U32" i="2" s="1"/>
  <c r="M32" i="2"/>
  <c r="S32" i="2" s="1"/>
  <c r="L32" i="2"/>
  <c r="K32" i="2"/>
  <c r="I32" i="2"/>
  <c r="H32" i="2"/>
  <c r="G32" i="2"/>
  <c r="F32" i="2"/>
  <c r="E32" i="2"/>
  <c r="D32" i="2"/>
  <c r="C32" i="2"/>
  <c r="B32" i="2"/>
  <c r="A32" i="2"/>
  <c r="Q31" i="2"/>
  <c r="W31" i="2" s="1"/>
  <c r="AK18" i="5" s="1"/>
  <c r="O31" i="2"/>
  <c r="U31" i="2" s="1"/>
  <c r="M31" i="2"/>
  <c r="S31" i="2" s="1"/>
  <c r="L31" i="2"/>
  <c r="K31" i="2"/>
  <c r="I31" i="2"/>
  <c r="H31" i="2"/>
  <c r="G31" i="2"/>
  <c r="F31" i="2"/>
  <c r="E31" i="2"/>
  <c r="D31" i="2"/>
  <c r="C31" i="2"/>
  <c r="B31" i="2"/>
  <c r="A31" i="2"/>
  <c r="Q30" i="2"/>
  <c r="W30" i="2" s="1"/>
  <c r="AK17" i="5" s="1"/>
  <c r="O30" i="2"/>
  <c r="U30" i="2" s="1"/>
  <c r="M30" i="2"/>
  <c r="S30" i="2" s="1"/>
  <c r="L30" i="2"/>
  <c r="K30" i="2"/>
  <c r="I30" i="2"/>
  <c r="AD30" i="2" s="1"/>
  <c r="H30" i="2"/>
  <c r="G30" i="2"/>
  <c r="F30" i="2"/>
  <c r="E30" i="2"/>
  <c r="D30" i="2"/>
  <c r="C30" i="2"/>
  <c r="B30" i="2"/>
  <c r="A30" i="2"/>
  <c r="Q29" i="2"/>
  <c r="W29" i="2" s="1"/>
  <c r="AK16" i="5" s="1"/>
  <c r="O29" i="2"/>
  <c r="U29" i="2" s="1"/>
  <c r="M29" i="2"/>
  <c r="S29" i="2" s="1"/>
  <c r="L29" i="2"/>
  <c r="K29" i="2"/>
  <c r="I29" i="2"/>
  <c r="H29" i="2"/>
  <c r="G29" i="2"/>
  <c r="F29" i="2"/>
  <c r="E29" i="2"/>
  <c r="D29" i="2"/>
  <c r="C29" i="2"/>
  <c r="B29" i="2"/>
  <c r="A29" i="2"/>
  <c r="U28" i="2"/>
  <c r="S28" i="2"/>
  <c r="Q28" i="2"/>
  <c r="W28" i="2" s="1"/>
  <c r="AK15" i="5" s="1"/>
  <c r="O28" i="2"/>
  <c r="M28" i="2"/>
  <c r="L28" i="2"/>
  <c r="K28" i="2"/>
  <c r="I28" i="2"/>
  <c r="H28" i="2"/>
  <c r="G28" i="2"/>
  <c r="F28" i="2"/>
  <c r="E28" i="2"/>
  <c r="D28" i="2"/>
  <c r="C28" i="2"/>
  <c r="B28" i="2"/>
  <c r="A28" i="2"/>
  <c r="Q27" i="2"/>
  <c r="W27" i="2" s="1"/>
  <c r="O27" i="2"/>
  <c r="U27" i="2" s="1"/>
  <c r="M27" i="2"/>
  <c r="S27" i="2" s="1"/>
  <c r="L27" i="2"/>
  <c r="K27" i="2"/>
  <c r="I27" i="2"/>
  <c r="H27" i="2"/>
  <c r="G27" i="2"/>
  <c r="F27" i="2"/>
  <c r="E27" i="2"/>
  <c r="D27" i="2"/>
  <c r="C27" i="2"/>
  <c r="B27" i="2"/>
  <c r="A27" i="2"/>
  <c r="Q26" i="2"/>
  <c r="W26" i="2" s="1"/>
  <c r="O26" i="2"/>
  <c r="U26" i="2" s="1"/>
  <c r="M26" i="2"/>
  <c r="S26" i="2" s="1"/>
  <c r="L26" i="2"/>
  <c r="K26" i="2"/>
  <c r="I26" i="2"/>
  <c r="H26" i="2"/>
  <c r="G26" i="2"/>
  <c r="F26" i="2"/>
  <c r="E26" i="2"/>
  <c r="D26" i="2"/>
  <c r="C26" i="2"/>
  <c r="B26" i="2"/>
  <c r="A26" i="2"/>
  <c r="Q25" i="2"/>
  <c r="W25" i="2" s="1"/>
  <c r="O25" i="2"/>
  <c r="U25" i="2" s="1"/>
  <c r="M25" i="2"/>
  <c r="S25" i="2" s="1"/>
  <c r="L25" i="2"/>
  <c r="K25" i="2"/>
  <c r="I25" i="2"/>
  <c r="AD25" i="2" s="1"/>
  <c r="H25" i="2"/>
  <c r="G25" i="2"/>
  <c r="F25" i="2"/>
  <c r="E25" i="2"/>
  <c r="D25" i="2"/>
  <c r="C25" i="2"/>
  <c r="B25" i="2"/>
  <c r="A25" i="2"/>
  <c r="Q24" i="2"/>
  <c r="W24" i="2" s="1"/>
  <c r="O24" i="2"/>
  <c r="U24" i="2" s="1"/>
  <c r="M24" i="2"/>
  <c r="S24" i="2" s="1"/>
  <c r="L24" i="2"/>
  <c r="K24" i="2"/>
  <c r="I24" i="2"/>
  <c r="H24" i="2"/>
  <c r="G24" i="2"/>
  <c r="F24" i="2"/>
  <c r="E24" i="2"/>
  <c r="D24" i="2"/>
  <c r="C24" i="2"/>
  <c r="B24" i="2"/>
  <c r="A24" i="2"/>
  <c r="Q23" i="2"/>
  <c r="W23" i="2" s="1"/>
  <c r="O23" i="2"/>
  <c r="U23" i="2" s="1"/>
  <c r="M23" i="2"/>
  <c r="S23" i="2" s="1"/>
  <c r="L23" i="2"/>
  <c r="K23" i="2"/>
  <c r="I23" i="2"/>
  <c r="H23" i="2"/>
  <c r="G23" i="2"/>
  <c r="F23" i="2"/>
  <c r="E23" i="2"/>
  <c r="D23" i="2"/>
  <c r="C23" i="2"/>
  <c r="B23" i="2"/>
  <c r="A23" i="2"/>
  <c r="Q22" i="2"/>
  <c r="W22" i="2" s="1"/>
  <c r="O22" i="2"/>
  <c r="U22" i="2" s="1"/>
  <c r="M22" i="2"/>
  <c r="S22" i="2" s="1"/>
  <c r="L22" i="2"/>
  <c r="K22" i="2"/>
  <c r="I22" i="2"/>
  <c r="H22" i="2"/>
  <c r="G22" i="2"/>
  <c r="F22" i="2"/>
  <c r="E22" i="2"/>
  <c r="D22" i="2"/>
  <c r="C22" i="2"/>
  <c r="B22" i="2"/>
  <c r="A22" i="2"/>
  <c r="W21" i="2"/>
  <c r="Q21" i="2"/>
  <c r="O21" i="2"/>
  <c r="U21" i="2" s="1"/>
  <c r="M21" i="2"/>
  <c r="S21" i="2" s="1"/>
  <c r="L21" i="2"/>
  <c r="K21" i="2"/>
  <c r="I21" i="2"/>
  <c r="H21" i="2"/>
  <c r="G21" i="2"/>
  <c r="F21" i="2"/>
  <c r="E21" i="2"/>
  <c r="D21" i="2"/>
  <c r="C21" i="2"/>
  <c r="B21" i="2"/>
  <c r="A21" i="2"/>
  <c r="Q20" i="2"/>
  <c r="W20" i="2" s="1"/>
  <c r="O20" i="2"/>
  <c r="U20" i="2" s="1"/>
  <c r="M20" i="2"/>
  <c r="S20" i="2" s="1"/>
  <c r="L20" i="2"/>
  <c r="K20" i="2"/>
  <c r="I20" i="2"/>
  <c r="H20" i="2"/>
  <c r="G20" i="2"/>
  <c r="F20" i="2"/>
  <c r="E20" i="2"/>
  <c r="D20" i="2"/>
  <c r="C20" i="2"/>
  <c r="B20" i="2"/>
  <c r="A20" i="2"/>
  <c r="AD19" i="2"/>
  <c r="Q19" i="2"/>
  <c r="W19" i="2" s="1"/>
  <c r="M19" i="2"/>
  <c r="S19" i="2" s="1"/>
  <c r="L19" i="2"/>
  <c r="K19" i="2"/>
  <c r="H19" i="2"/>
  <c r="G19" i="2"/>
  <c r="F19" i="2"/>
  <c r="E19" i="2"/>
  <c r="D19" i="2"/>
  <c r="C19" i="2"/>
  <c r="B19" i="2"/>
  <c r="A19" i="2"/>
  <c r="Q18" i="2"/>
  <c r="W18" i="2" s="1"/>
  <c r="M18" i="2"/>
  <c r="S18" i="2" s="1"/>
  <c r="L18" i="2"/>
  <c r="K18" i="2"/>
  <c r="H18" i="2"/>
  <c r="G18" i="2"/>
  <c r="F18" i="2"/>
  <c r="E18" i="2"/>
  <c r="D18" i="2"/>
  <c r="B18" i="2"/>
  <c r="A18" i="2"/>
  <c r="Q17" i="2"/>
  <c r="W17" i="2" s="1"/>
  <c r="M17" i="2"/>
  <c r="S17" i="2" s="1"/>
  <c r="L17" i="2"/>
  <c r="K17" i="2"/>
  <c r="H17" i="2"/>
  <c r="G17" i="2"/>
  <c r="F17" i="2"/>
  <c r="E17" i="2"/>
  <c r="D17" i="2"/>
  <c r="B17" i="2"/>
  <c r="A17" i="2"/>
  <c r="Q16" i="2"/>
  <c r="W16" i="2" s="1"/>
  <c r="M16" i="2"/>
  <c r="S16" i="2" s="1"/>
  <c r="L16" i="2"/>
  <c r="K16" i="2"/>
  <c r="H16" i="2"/>
  <c r="G16" i="2"/>
  <c r="F16" i="2"/>
  <c r="E16" i="2"/>
  <c r="D16" i="2"/>
  <c r="B16" i="2"/>
  <c r="A16" i="2"/>
  <c r="AD15" i="2"/>
  <c r="Q15" i="2"/>
  <c r="W15" i="2" s="1"/>
  <c r="M15" i="2"/>
  <c r="S15" i="2" s="1"/>
  <c r="L15" i="2"/>
  <c r="K15" i="2"/>
  <c r="H15" i="2"/>
  <c r="G15" i="2"/>
  <c r="F15" i="2"/>
  <c r="E15" i="2"/>
  <c r="D15" i="2"/>
  <c r="B15" i="2"/>
  <c r="A15" i="2"/>
  <c r="Q14" i="2"/>
  <c r="W14" i="2" s="1"/>
  <c r="AK14" i="5" s="1"/>
  <c r="M14" i="2"/>
  <c r="S14" i="2" s="1"/>
  <c r="L14" i="2"/>
  <c r="K14" i="2"/>
  <c r="H14" i="2"/>
  <c r="G14" i="2"/>
  <c r="F14" i="2"/>
  <c r="E14" i="2"/>
  <c r="D14" i="2"/>
  <c r="B14" i="2"/>
  <c r="A14" i="2"/>
  <c r="AD13" i="2"/>
  <c r="AD21" i="2" s="1"/>
  <c r="AC13" i="2"/>
  <c r="AC21" i="2" s="1"/>
  <c r="AE21" i="2" s="1"/>
  <c r="T21" i="2" s="1"/>
  <c r="V21" i="2" s="1"/>
  <c r="X21" i="2" s="1"/>
  <c r="R8" i="2"/>
  <c r="C8" i="2"/>
  <c r="C6" i="2"/>
  <c r="S5" i="2"/>
  <c r="C5" i="2"/>
  <c r="S4" i="2"/>
  <c r="C4" i="2"/>
  <c r="J87" i="5"/>
  <c r="M195" i="1"/>
  <c r="L195" i="1"/>
  <c r="M194" i="1"/>
  <c r="L194" i="1"/>
  <c r="N193" i="1"/>
  <c r="M193" i="1"/>
  <c r="L193" i="1"/>
  <c r="M192" i="1"/>
  <c r="L192" i="1"/>
  <c r="L191" i="2" s="1"/>
  <c r="M191" i="1"/>
  <c r="L191" i="1"/>
  <c r="L190" i="2" s="1"/>
  <c r="M190" i="1"/>
  <c r="L190" i="1"/>
  <c r="L189" i="2" s="1"/>
  <c r="M189" i="1"/>
  <c r="M188" i="2" s="1"/>
  <c r="L189" i="1"/>
  <c r="M188" i="1"/>
  <c r="L188" i="1"/>
  <c r="L187" i="2" s="1"/>
  <c r="M187" i="1"/>
  <c r="L187" i="1"/>
  <c r="N187" i="1" s="1"/>
  <c r="O187" i="1" s="1"/>
  <c r="M186" i="1"/>
  <c r="M185" i="2" s="1"/>
  <c r="L186" i="1"/>
  <c r="L185" i="2" s="1"/>
  <c r="M185" i="1"/>
  <c r="L185" i="1"/>
  <c r="M184" i="1"/>
  <c r="L184" i="1"/>
  <c r="L183" i="2" s="1"/>
  <c r="N183" i="1"/>
  <c r="O183" i="1" s="1"/>
  <c r="M183" i="1"/>
  <c r="L183" i="1"/>
  <c r="M182" i="1"/>
  <c r="M181" i="2" s="1"/>
  <c r="L182" i="1"/>
  <c r="L181" i="2" s="1"/>
  <c r="M181" i="1"/>
  <c r="L181" i="1"/>
  <c r="L180" i="2" s="1"/>
  <c r="N180" i="1"/>
  <c r="O180" i="1" s="1"/>
  <c r="M180" i="1"/>
  <c r="L180" i="1"/>
  <c r="M179" i="1"/>
  <c r="L179" i="1"/>
  <c r="L178" i="2" s="1"/>
  <c r="M178" i="1"/>
  <c r="L178" i="1"/>
  <c r="L177" i="2" s="1"/>
  <c r="M177" i="1"/>
  <c r="L177" i="1"/>
  <c r="M176" i="1"/>
  <c r="L176" i="1"/>
  <c r="L175" i="2" s="1"/>
  <c r="N175" i="1"/>
  <c r="O175" i="1" s="1"/>
  <c r="M175" i="1"/>
  <c r="L175" i="1"/>
  <c r="N174" i="1"/>
  <c r="O174" i="1" s="1"/>
  <c r="M174" i="1"/>
  <c r="L174" i="1"/>
  <c r="L173" i="2" s="1"/>
  <c r="N173" i="1"/>
  <c r="O173" i="1" s="1"/>
  <c r="M173" i="1"/>
  <c r="M172" i="2" s="1"/>
  <c r="L173" i="1"/>
  <c r="L172" i="2" s="1"/>
  <c r="M172" i="1"/>
  <c r="M171" i="2" s="1"/>
  <c r="L172" i="1"/>
  <c r="M171" i="1"/>
  <c r="M170" i="2" s="1"/>
  <c r="L171" i="1"/>
  <c r="L170" i="2" s="1"/>
  <c r="M170" i="1"/>
  <c r="M169" i="2" s="1"/>
  <c r="L170" i="1"/>
  <c r="L169" i="2" s="1"/>
  <c r="N169" i="1"/>
  <c r="O169" i="1" s="1"/>
  <c r="M169" i="1"/>
  <c r="M168" i="2" s="1"/>
  <c r="L169" i="1"/>
  <c r="L168" i="2" s="1"/>
  <c r="M168" i="1"/>
  <c r="L168" i="1"/>
  <c r="L167" i="2" s="1"/>
  <c r="M167" i="1"/>
  <c r="M166" i="2" s="1"/>
  <c r="L167" i="1"/>
  <c r="N166" i="1"/>
  <c r="O166" i="1" s="1"/>
  <c r="M166" i="1"/>
  <c r="M165" i="2" s="1"/>
  <c r="L166" i="1"/>
  <c r="L165" i="2" s="1"/>
  <c r="N165" i="1"/>
  <c r="O165" i="1" s="1"/>
  <c r="M165" i="1"/>
  <c r="M164" i="2" s="1"/>
  <c r="L165" i="1"/>
  <c r="L164" i="2" s="1"/>
  <c r="M164" i="1"/>
  <c r="M163" i="2" s="1"/>
  <c r="L164" i="1"/>
  <c r="L163" i="2" s="1"/>
  <c r="M163" i="1"/>
  <c r="M162" i="2" s="1"/>
  <c r="L163" i="1"/>
  <c r="M162" i="1"/>
  <c r="M161" i="2" s="1"/>
  <c r="L162" i="1"/>
  <c r="L161" i="2" s="1"/>
  <c r="M161" i="1"/>
  <c r="M160" i="2" s="1"/>
  <c r="L161" i="1"/>
  <c r="L160" i="2" s="1"/>
  <c r="M160" i="1"/>
  <c r="M159" i="2" s="1"/>
  <c r="L160" i="1"/>
  <c r="M159" i="1"/>
  <c r="M158" i="2" s="1"/>
  <c r="L159" i="1"/>
  <c r="L158" i="2" s="1"/>
  <c r="N158" i="1"/>
  <c r="O158" i="1" s="1"/>
  <c r="M158" i="1"/>
  <c r="M157" i="2" s="1"/>
  <c r="L158" i="1"/>
  <c r="L157" i="2" s="1"/>
  <c r="M157" i="1"/>
  <c r="M156" i="2" s="1"/>
  <c r="L157" i="1"/>
  <c r="L156" i="2" s="1"/>
  <c r="M156" i="1"/>
  <c r="M155" i="2" s="1"/>
  <c r="L156" i="1"/>
  <c r="L155" i="2" s="1"/>
  <c r="M155" i="1"/>
  <c r="M154" i="2" s="1"/>
  <c r="L155" i="1"/>
  <c r="L154" i="2" s="1"/>
  <c r="N154" i="1"/>
  <c r="O154" i="1" s="1"/>
  <c r="M154" i="1"/>
  <c r="M153" i="2" s="1"/>
  <c r="L154" i="1"/>
  <c r="M153" i="1"/>
  <c r="M152" i="2" s="1"/>
  <c r="L153" i="1"/>
  <c r="L152" i="2" s="1"/>
  <c r="M152" i="1"/>
  <c r="M151" i="2" s="1"/>
  <c r="L152" i="1"/>
  <c r="L151" i="2" s="1"/>
  <c r="N151" i="1"/>
  <c r="O151" i="1" s="1"/>
  <c r="M151" i="1"/>
  <c r="M150" i="2" s="1"/>
  <c r="L151" i="1"/>
  <c r="L150" i="2" s="1"/>
  <c r="M150" i="1"/>
  <c r="M149" i="2" s="1"/>
  <c r="L150" i="1"/>
  <c r="M149" i="1"/>
  <c r="M148" i="2" s="1"/>
  <c r="L149" i="1"/>
  <c r="L148" i="2" s="1"/>
  <c r="M148" i="1"/>
  <c r="M147" i="2" s="1"/>
  <c r="L148" i="1"/>
  <c r="L147" i="2" s="1"/>
  <c r="N147" i="1"/>
  <c r="O147" i="1" s="1"/>
  <c r="M147" i="1"/>
  <c r="M146" i="2" s="1"/>
  <c r="L147" i="1"/>
  <c r="L146" i="2" s="1"/>
  <c r="M146" i="1"/>
  <c r="M145" i="2" s="1"/>
  <c r="L146" i="1"/>
  <c r="L145" i="2" s="1"/>
  <c r="N145" i="1"/>
  <c r="O145" i="1" s="1"/>
  <c r="M145" i="1"/>
  <c r="M144" i="2" s="1"/>
  <c r="L145" i="1"/>
  <c r="L144" i="2" s="1"/>
  <c r="M144" i="1"/>
  <c r="M143" i="2" s="1"/>
  <c r="L144" i="1"/>
  <c r="L143" i="2" s="1"/>
  <c r="M143" i="1"/>
  <c r="M142" i="2" s="1"/>
  <c r="L143" i="1"/>
  <c r="M142" i="1"/>
  <c r="M141" i="2" s="1"/>
  <c r="L142" i="1"/>
  <c r="L141" i="2" s="1"/>
  <c r="M141" i="1"/>
  <c r="M140" i="2" s="1"/>
  <c r="L141" i="1"/>
  <c r="L140" i="2" s="1"/>
  <c r="M140" i="1"/>
  <c r="M139" i="2" s="1"/>
  <c r="L140" i="1"/>
  <c r="L139" i="2" s="1"/>
  <c r="N139" i="1"/>
  <c r="O139" i="1" s="1"/>
  <c r="M139" i="1"/>
  <c r="M138" i="2" s="1"/>
  <c r="L139" i="1"/>
  <c r="L138" i="2" s="1"/>
  <c r="M138" i="1"/>
  <c r="L138" i="1"/>
  <c r="M137" i="1"/>
  <c r="M136" i="2" s="1"/>
  <c r="L137" i="1"/>
  <c r="L136" i="2" s="1"/>
  <c r="N136" i="1"/>
  <c r="O136" i="1" s="1"/>
  <c r="M136" i="1"/>
  <c r="M135" i="2" s="1"/>
  <c r="L136" i="1"/>
  <c r="L135" i="2" s="1"/>
  <c r="M135" i="1"/>
  <c r="M134" i="2" s="1"/>
  <c r="L135" i="1"/>
  <c r="L134" i="2" s="1"/>
  <c r="N134" i="1"/>
  <c r="O134" i="1" s="1"/>
  <c r="M134" i="1"/>
  <c r="M133" i="2" s="1"/>
  <c r="L134" i="1"/>
  <c r="L133" i="2" s="1"/>
  <c r="M133" i="1"/>
  <c r="M132" i="2" s="1"/>
  <c r="L133" i="1"/>
  <c r="L132" i="2" s="1"/>
  <c r="M132" i="1"/>
  <c r="M131" i="2" s="1"/>
  <c r="L132" i="1"/>
  <c r="L131" i="2" s="1"/>
  <c r="M131" i="1"/>
  <c r="M130" i="2" s="1"/>
  <c r="L131" i="1"/>
  <c r="L130" i="2" s="1"/>
  <c r="M130" i="1"/>
  <c r="M129" i="2" s="1"/>
  <c r="L130" i="1"/>
  <c r="M129" i="1"/>
  <c r="M128" i="2" s="1"/>
  <c r="L129" i="1"/>
  <c r="N128" i="1"/>
  <c r="M128" i="1"/>
  <c r="M127" i="2" s="1"/>
  <c r="L128" i="1"/>
  <c r="L127" i="2" s="1"/>
  <c r="M127" i="1"/>
  <c r="M126" i="2" s="1"/>
  <c r="L127" i="1"/>
  <c r="L126" i="2" s="1"/>
  <c r="M126" i="1"/>
  <c r="M125" i="2" s="1"/>
  <c r="L126" i="1"/>
  <c r="L125" i="2" s="1"/>
  <c r="M125" i="1"/>
  <c r="M124" i="2" s="1"/>
  <c r="L125" i="1"/>
  <c r="L124" i="2" s="1"/>
  <c r="M124" i="1"/>
  <c r="M123" i="2" s="1"/>
  <c r="L124" i="1"/>
  <c r="L123" i="2" s="1"/>
  <c r="M123" i="1"/>
  <c r="M122" i="2" s="1"/>
  <c r="L123" i="1"/>
  <c r="L122" i="2" s="1"/>
  <c r="M122" i="1"/>
  <c r="M121" i="2" s="1"/>
  <c r="L122" i="1"/>
  <c r="L121" i="2" s="1"/>
  <c r="M121" i="1"/>
  <c r="M120" i="2" s="1"/>
  <c r="L121" i="1"/>
  <c r="L120" i="2" s="1"/>
  <c r="M120" i="1"/>
  <c r="M119" i="2" s="1"/>
  <c r="L120" i="1"/>
  <c r="L119" i="2" s="1"/>
  <c r="M119" i="1"/>
  <c r="M118" i="2" s="1"/>
  <c r="L119" i="1"/>
  <c r="L118" i="2" s="1"/>
  <c r="M118" i="1"/>
  <c r="M117" i="2" s="1"/>
  <c r="L118" i="1"/>
  <c r="L117" i="2" s="1"/>
  <c r="N117" i="1"/>
  <c r="M117" i="1"/>
  <c r="M116" i="2" s="1"/>
  <c r="L117" i="1"/>
  <c r="L116" i="2" s="1"/>
  <c r="M116" i="1"/>
  <c r="M115" i="2" s="1"/>
  <c r="L116" i="1"/>
  <c r="L115" i="2" s="1"/>
  <c r="M115" i="1"/>
  <c r="M114" i="2" s="1"/>
  <c r="L115" i="1"/>
  <c r="L114" i="2" s="1"/>
  <c r="M114" i="1"/>
  <c r="M113" i="2" s="1"/>
  <c r="L114" i="1"/>
  <c r="L113" i="2" s="1"/>
  <c r="M113" i="1"/>
  <c r="M112" i="2" s="1"/>
  <c r="L113" i="1"/>
  <c r="L112" i="2" s="1"/>
  <c r="M112" i="1"/>
  <c r="M111" i="2" s="1"/>
  <c r="L112" i="1"/>
  <c r="L111" i="2" s="1"/>
  <c r="M111" i="1"/>
  <c r="M110" i="2" s="1"/>
  <c r="L111" i="1"/>
  <c r="M110" i="1"/>
  <c r="M109" i="2" s="1"/>
  <c r="L110" i="1"/>
  <c r="M109" i="1"/>
  <c r="M108" i="2" s="1"/>
  <c r="L109" i="1"/>
  <c r="L108" i="2" s="1"/>
  <c r="M108" i="1"/>
  <c r="M107" i="2" s="1"/>
  <c r="L108" i="1"/>
  <c r="L107" i="2" s="1"/>
  <c r="N107" i="1"/>
  <c r="O107" i="1" s="1"/>
  <c r="M107" i="1"/>
  <c r="M106" i="2" s="1"/>
  <c r="L107" i="1"/>
  <c r="L106" i="2" s="1"/>
  <c r="M106" i="1"/>
  <c r="M105" i="2" s="1"/>
  <c r="L106" i="1"/>
  <c r="M105" i="1"/>
  <c r="M104" i="2" s="1"/>
  <c r="L105" i="1"/>
  <c r="L104" i="2" s="1"/>
  <c r="N104" i="1"/>
  <c r="M104" i="1"/>
  <c r="M103" i="2" s="1"/>
  <c r="L104" i="1"/>
  <c r="L103" i="2" s="1"/>
  <c r="N103" i="1"/>
  <c r="M103" i="1"/>
  <c r="M102" i="2" s="1"/>
  <c r="L103" i="1"/>
  <c r="L102" i="2" s="1"/>
  <c r="M102" i="1"/>
  <c r="M101" i="2" s="1"/>
  <c r="L102" i="1"/>
  <c r="L101" i="2" s="1"/>
  <c r="N101" i="1"/>
  <c r="M101" i="1"/>
  <c r="M100" i="2" s="1"/>
  <c r="L101" i="1"/>
  <c r="L100" i="2" s="1"/>
  <c r="M100" i="1"/>
  <c r="M99" i="2" s="1"/>
  <c r="L100" i="1"/>
  <c r="L99" i="2" s="1"/>
  <c r="M99" i="1"/>
  <c r="M98" i="2" s="1"/>
  <c r="L99" i="1"/>
  <c r="L98" i="2" s="1"/>
  <c r="M98" i="1"/>
  <c r="M97" i="2" s="1"/>
  <c r="L98" i="1"/>
  <c r="L97" i="2" s="1"/>
  <c r="M97" i="1"/>
  <c r="M96" i="2" s="1"/>
  <c r="L97" i="1"/>
  <c r="L96" i="2" s="1"/>
  <c r="M96" i="1"/>
  <c r="M95" i="2" s="1"/>
  <c r="L96" i="1"/>
  <c r="L95" i="2" s="1"/>
  <c r="M95" i="1"/>
  <c r="M94" i="2" s="1"/>
  <c r="L95" i="1"/>
  <c r="L94" i="2" s="1"/>
  <c r="M94" i="1"/>
  <c r="M93" i="2" s="1"/>
  <c r="L94" i="1"/>
  <c r="L93" i="2" s="1"/>
  <c r="N93" i="1"/>
  <c r="M93" i="1"/>
  <c r="M92" i="2" s="1"/>
  <c r="L93" i="1"/>
  <c r="L92" i="2" s="1"/>
  <c r="M92" i="1"/>
  <c r="M91" i="2" s="1"/>
  <c r="L92" i="1"/>
  <c r="L91" i="2" s="1"/>
  <c r="M91" i="1"/>
  <c r="M90" i="2" s="1"/>
  <c r="L91" i="1"/>
  <c r="L90" i="2" s="1"/>
  <c r="M90" i="1"/>
  <c r="M89" i="2" s="1"/>
  <c r="L90" i="1"/>
  <c r="M89" i="1"/>
  <c r="M88" i="2" s="1"/>
  <c r="L89" i="1"/>
  <c r="L88" i="2" s="1"/>
  <c r="N88" i="1"/>
  <c r="M88" i="1"/>
  <c r="M87" i="2" s="1"/>
  <c r="L88" i="1"/>
  <c r="L87" i="2" s="1"/>
  <c r="M87" i="1"/>
  <c r="M86" i="2" s="1"/>
  <c r="L87" i="1"/>
  <c r="M86" i="1"/>
  <c r="M85" i="2" s="1"/>
  <c r="L86" i="1"/>
  <c r="L85" i="2" s="1"/>
  <c r="N85" i="1"/>
  <c r="M85" i="1"/>
  <c r="M84" i="2" s="1"/>
  <c r="L85" i="1"/>
  <c r="L84" i="2" s="1"/>
  <c r="N84" i="1"/>
  <c r="M84" i="1"/>
  <c r="M83" i="2" s="1"/>
  <c r="L84" i="1"/>
  <c r="L83" i="2" s="1"/>
  <c r="M83" i="1"/>
  <c r="M82" i="2" s="1"/>
  <c r="L83" i="1"/>
  <c r="L82" i="2" s="1"/>
  <c r="M82" i="1"/>
  <c r="M81" i="2" s="1"/>
  <c r="L82" i="1"/>
  <c r="M81" i="1"/>
  <c r="M80" i="2" s="1"/>
  <c r="L81" i="1"/>
  <c r="L80" i="2" s="1"/>
  <c r="M80" i="1"/>
  <c r="M79" i="2" s="1"/>
  <c r="L80" i="1"/>
  <c r="L79" i="2" s="1"/>
  <c r="M79" i="1"/>
  <c r="M78" i="2" s="1"/>
  <c r="L79" i="1"/>
  <c r="L78" i="2" s="1"/>
  <c r="M78" i="1"/>
  <c r="M77" i="2" s="1"/>
  <c r="L78" i="1"/>
  <c r="L77" i="2" s="1"/>
  <c r="M77" i="1"/>
  <c r="M76" i="2" s="1"/>
  <c r="L77" i="1"/>
  <c r="L76" i="2" s="1"/>
  <c r="N76" i="1"/>
  <c r="M76" i="1"/>
  <c r="M75" i="2" s="1"/>
  <c r="L76" i="1"/>
  <c r="L75" i="2" s="1"/>
  <c r="M75" i="1"/>
  <c r="M74" i="2" s="1"/>
  <c r="L75" i="1"/>
  <c r="L74" i="2" s="1"/>
  <c r="M74" i="1"/>
  <c r="M73" i="2" s="1"/>
  <c r="L74" i="1"/>
  <c r="N73" i="1"/>
  <c r="M73" i="1"/>
  <c r="M72" i="2" s="1"/>
  <c r="L73" i="1"/>
  <c r="L72" i="2" s="1"/>
  <c r="M72" i="1"/>
  <c r="M71" i="2" s="1"/>
  <c r="L72" i="1"/>
  <c r="L71" i="2" s="1"/>
  <c r="M71" i="1"/>
  <c r="M70" i="2" s="1"/>
  <c r="L71" i="1"/>
  <c r="M70" i="1"/>
  <c r="M69" i="2" s="1"/>
  <c r="L70" i="1"/>
  <c r="M69" i="1"/>
  <c r="M68" i="2" s="1"/>
  <c r="L69" i="1"/>
  <c r="M68" i="1"/>
  <c r="M67" i="2" s="1"/>
  <c r="L68" i="1"/>
  <c r="L67" i="2" s="1"/>
  <c r="M67" i="1"/>
  <c r="M66" i="2" s="1"/>
  <c r="L67" i="1"/>
  <c r="M66" i="1"/>
  <c r="M65" i="2" s="1"/>
  <c r="L66" i="1"/>
  <c r="N61" i="1"/>
  <c r="N57" i="1"/>
  <c r="N51" i="1"/>
  <c r="O51" i="1" s="1"/>
  <c r="N48" i="1"/>
  <c r="O48" i="1" s="1"/>
  <c r="M41" i="2"/>
  <c r="V34" i="1"/>
  <c r="U34" i="1"/>
  <c r="N34" i="1"/>
  <c r="W33" i="1"/>
  <c r="O33" i="1"/>
  <c r="N33" i="2" s="1"/>
  <c r="P33" i="2" s="1"/>
  <c r="W32" i="1"/>
  <c r="Y32" i="1" s="1"/>
  <c r="O32" i="1"/>
  <c r="N32" i="2" s="1"/>
  <c r="P32" i="2" s="1"/>
  <c r="W31" i="1"/>
  <c r="X31" i="1" s="1"/>
  <c r="O31" i="1"/>
  <c r="N31" i="2" s="1"/>
  <c r="P31" i="2" s="1"/>
  <c r="W30" i="1"/>
  <c r="X30" i="1" s="1"/>
  <c r="O30" i="1"/>
  <c r="N30" i="2" s="1"/>
  <c r="W29" i="1"/>
  <c r="O29" i="1"/>
  <c r="Q29" i="1" s="1"/>
  <c r="J17" i="5" s="1"/>
  <c r="W28" i="1"/>
  <c r="X28" i="1" s="1"/>
  <c r="O28" i="1"/>
  <c r="Q28" i="1" s="1"/>
  <c r="W27" i="1"/>
  <c r="O27" i="1"/>
  <c r="Q27" i="1" s="1"/>
  <c r="J15" i="5" s="1"/>
  <c r="W26" i="1"/>
  <c r="O26" i="1"/>
  <c r="N26" i="2" s="1"/>
  <c r="P26" i="2" s="1"/>
  <c r="W25" i="1"/>
  <c r="X25" i="1" s="1"/>
  <c r="O25" i="1"/>
  <c r="N25" i="2" s="1"/>
  <c r="P25" i="2" s="1"/>
  <c r="W24" i="1"/>
  <c r="O24" i="1"/>
  <c r="W23" i="1"/>
  <c r="O23" i="1"/>
  <c r="X22" i="1"/>
  <c r="W22" i="1"/>
  <c r="O22" i="1"/>
  <c r="Q22" i="1" s="1"/>
  <c r="W21" i="1"/>
  <c r="X21" i="1" s="1"/>
  <c r="O21" i="1"/>
  <c r="Q21" i="1" s="1"/>
  <c r="W20" i="1"/>
  <c r="O20" i="1"/>
  <c r="N20" i="2" s="1"/>
  <c r="P20" i="2" s="1"/>
  <c r="W19" i="1"/>
  <c r="O19" i="1"/>
  <c r="O18" i="1"/>
  <c r="W17" i="1"/>
  <c r="O17" i="1"/>
  <c r="W16" i="1"/>
  <c r="O16" i="1"/>
  <c r="W15" i="1"/>
  <c r="O15" i="1"/>
  <c r="W14" i="1"/>
  <c r="O14" i="1"/>
  <c r="X13" i="1"/>
  <c r="W18" i="1" s="1"/>
  <c r="X18" i="1" s="1"/>
  <c r="W13" i="1"/>
  <c r="W11" i="1"/>
  <c r="W10" i="2"/>
  <c r="S32" i="1" l="1"/>
  <c r="N84" i="2"/>
  <c r="O85" i="1"/>
  <c r="N192" i="2"/>
  <c r="O193" i="1"/>
  <c r="N56" i="2"/>
  <c r="O57" i="1"/>
  <c r="N102" i="2"/>
  <c r="O103" i="1"/>
  <c r="O102" i="2" s="1"/>
  <c r="W102" i="2" s="1"/>
  <c r="N92" i="2"/>
  <c r="O93" i="1"/>
  <c r="N100" i="2"/>
  <c r="O101" i="1"/>
  <c r="O100" i="2" s="1"/>
  <c r="W100" i="2" s="1"/>
  <c r="N103" i="2"/>
  <c r="O104" i="1"/>
  <c r="N87" i="2"/>
  <c r="O88" i="1"/>
  <c r="N116" i="2"/>
  <c r="O117" i="1"/>
  <c r="N75" i="2"/>
  <c r="O76" i="1"/>
  <c r="N72" i="2"/>
  <c r="O73" i="1"/>
  <c r="N83" i="2"/>
  <c r="O84" i="1"/>
  <c r="N60" i="2"/>
  <c r="O61" i="1"/>
  <c r="N127" i="2"/>
  <c r="O128" i="1"/>
  <c r="AD22" i="2"/>
  <c r="AD23" i="2"/>
  <c r="AD29" i="2"/>
  <c r="AD18" i="2"/>
  <c r="AC25" i="2"/>
  <c r="AE25" i="2" s="1"/>
  <c r="T25" i="2" s="1"/>
  <c r="V25" i="2" s="1"/>
  <c r="X25" i="2" s="1"/>
  <c r="AC28" i="2"/>
  <c r="AE28" i="2" s="1"/>
  <c r="T28" i="2" s="1"/>
  <c r="V28" i="2" s="1"/>
  <c r="X28" i="2" s="1"/>
  <c r="AA36" i="2"/>
  <c r="AC33" i="2"/>
  <c r="AE33" i="2" s="1"/>
  <c r="T33" i="2" s="1"/>
  <c r="V33" i="2" s="1"/>
  <c r="AC19" i="2"/>
  <c r="AE19" i="2" s="1"/>
  <c r="T19" i="2" s="1"/>
  <c r="AC15" i="2"/>
  <c r="AC31" i="2"/>
  <c r="AE31" i="2" s="1"/>
  <c r="T31" i="2" s="1"/>
  <c r="V31" i="2" s="1"/>
  <c r="X31" i="2" s="1"/>
  <c r="Y22" i="1"/>
  <c r="S22" i="1" s="1"/>
  <c r="T22" i="1" s="1"/>
  <c r="R22" i="2" s="1"/>
  <c r="Y23" i="1"/>
  <c r="Y24" i="1"/>
  <c r="Y29" i="1"/>
  <c r="S29" i="1" s="1"/>
  <c r="X24" i="1"/>
  <c r="Y20" i="1"/>
  <c r="Y25" i="1"/>
  <c r="J34" i="5"/>
  <c r="O186" i="2"/>
  <c r="W186" i="2" s="1"/>
  <c r="N186" i="2"/>
  <c r="J59" i="5"/>
  <c r="M167" i="2"/>
  <c r="O50" i="2"/>
  <c r="W50" i="2" s="1"/>
  <c r="N50" i="2"/>
  <c r="N100" i="1"/>
  <c r="N109" i="1"/>
  <c r="N119" i="1"/>
  <c r="N129" i="1"/>
  <c r="L128" i="2"/>
  <c r="N133" i="1"/>
  <c r="J29" i="5"/>
  <c r="M137" i="2"/>
  <c r="N143" i="1"/>
  <c r="O143" i="1" s="1"/>
  <c r="L142" i="2"/>
  <c r="O157" i="2"/>
  <c r="W157" i="2" s="1"/>
  <c r="N157" i="2"/>
  <c r="AC64" i="5"/>
  <c r="N172" i="2"/>
  <c r="J69" i="5"/>
  <c r="M177" i="2"/>
  <c r="I74" i="5"/>
  <c r="L182" i="2"/>
  <c r="J78" i="5"/>
  <c r="M186" i="2"/>
  <c r="J83" i="5"/>
  <c r="M191" i="2"/>
  <c r="I30" i="5"/>
  <c r="J32" i="5"/>
  <c r="I43" i="5"/>
  <c r="N70" i="1"/>
  <c r="L69" i="2"/>
  <c r="N71" i="1"/>
  <c r="L70" i="2"/>
  <c r="N91" i="1"/>
  <c r="O91" i="1" s="1"/>
  <c r="N110" i="1"/>
  <c r="O110" i="1" s="1"/>
  <c r="L109" i="2"/>
  <c r="N115" i="1"/>
  <c r="N124" i="1"/>
  <c r="O124" i="1" s="1"/>
  <c r="I45" i="5"/>
  <c r="L153" i="2"/>
  <c r="N178" i="1"/>
  <c r="K69" i="5" s="1"/>
  <c r="J74" i="5"/>
  <c r="M182" i="2"/>
  <c r="I84" i="5"/>
  <c r="L192" i="2"/>
  <c r="J30" i="5"/>
  <c r="J43" i="5"/>
  <c r="J54" i="5"/>
  <c r="I78" i="5"/>
  <c r="L186" i="2"/>
  <c r="N82" i="1"/>
  <c r="O82" i="1" s="1"/>
  <c r="L81" i="2"/>
  <c r="N87" i="1"/>
  <c r="L86" i="2"/>
  <c r="N106" i="1"/>
  <c r="L105" i="2"/>
  <c r="N130" i="1"/>
  <c r="L129" i="2"/>
  <c r="O168" i="2"/>
  <c r="W168" i="2" s="1"/>
  <c r="N168" i="2"/>
  <c r="J65" i="5"/>
  <c r="M173" i="2"/>
  <c r="O182" i="2"/>
  <c r="W182" i="2" s="1"/>
  <c r="N182" i="2"/>
  <c r="J84" i="5"/>
  <c r="M192" i="2"/>
  <c r="O47" i="2"/>
  <c r="W47" i="2" s="1"/>
  <c r="N47" i="2"/>
  <c r="O146" i="2"/>
  <c r="W146" i="2" s="1"/>
  <c r="N146" i="2"/>
  <c r="N66" i="1"/>
  <c r="O66" i="1" s="1"/>
  <c r="L65" i="2"/>
  <c r="O133" i="2"/>
  <c r="W133" i="2" s="1"/>
  <c r="N133" i="2"/>
  <c r="O138" i="2"/>
  <c r="W138" i="2" s="1"/>
  <c r="N138" i="2"/>
  <c r="O153" i="2"/>
  <c r="W153" i="2" s="1"/>
  <c r="N153" i="2"/>
  <c r="N160" i="1"/>
  <c r="O160" i="1" s="1"/>
  <c r="L159" i="2"/>
  <c r="O164" i="2"/>
  <c r="W164" i="2" s="1"/>
  <c r="N164" i="2"/>
  <c r="O173" i="2"/>
  <c r="W173" i="2" s="1"/>
  <c r="N173" i="2"/>
  <c r="J70" i="5"/>
  <c r="M178" i="2"/>
  <c r="J79" i="5"/>
  <c r="M187" i="2"/>
  <c r="I75" i="5"/>
  <c r="I77" i="5"/>
  <c r="N111" i="1"/>
  <c r="O111" i="1" s="1"/>
  <c r="L110" i="2"/>
  <c r="N92" i="1"/>
  <c r="N97" i="1"/>
  <c r="O97" i="1" s="1"/>
  <c r="N116" i="1"/>
  <c r="O116" i="1" s="1"/>
  <c r="N125" i="1"/>
  <c r="O125" i="1" s="1"/>
  <c r="N150" i="1"/>
  <c r="L149" i="2"/>
  <c r="I66" i="5"/>
  <c r="L174" i="2"/>
  <c r="I71" i="5"/>
  <c r="L179" i="2"/>
  <c r="J75" i="5"/>
  <c r="M183" i="2"/>
  <c r="N189" i="1"/>
  <c r="O189" i="1" s="1"/>
  <c r="L188" i="2"/>
  <c r="I85" i="5"/>
  <c r="L193" i="2"/>
  <c r="I61" i="5"/>
  <c r="J63" i="5"/>
  <c r="I65" i="5"/>
  <c r="I69" i="5"/>
  <c r="J73" i="5"/>
  <c r="J77" i="5"/>
  <c r="N77" i="1"/>
  <c r="N121" i="1"/>
  <c r="O121" i="1" s="1"/>
  <c r="N170" i="1"/>
  <c r="O170" i="1" s="1"/>
  <c r="J66" i="5"/>
  <c r="M174" i="2"/>
  <c r="J71" i="5"/>
  <c r="M179" i="2"/>
  <c r="N184" i="1"/>
  <c r="J85" i="5"/>
  <c r="M193" i="2"/>
  <c r="N67" i="1"/>
  <c r="O67" i="1" s="1"/>
  <c r="L66" i="2"/>
  <c r="O106" i="2"/>
  <c r="W106" i="2" s="1"/>
  <c r="N106" i="2"/>
  <c r="N131" i="1"/>
  <c r="N140" i="1"/>
  <c r="O144" i="2"/>
  <c r="W144" i="2" s="1"/>
  <c r="N144" i="2"/>
  <c r="O165" i="2"/>
  <c r="W165" i="2" s="1"/>
  <c r="N165" i="2"/>
  <c r="O174" i="2"/>
  <c r="W174" i="2" s="1"/>
  <c r="N174" i="2"/>
  <c r="O179" i="2"/>
  <c r="W179" i="2" s="1"/>
  <c r="N179" i="2"/>
  <c r="I76" i="5"/>
  <c r="L184" i="2"/>
  <c r="I86" i="5"/>
  <c r="L194" i="2"/>
  <c r="I58" i="5"/>
  <c r="L166" i="2"/>
  <c r="J76" i="5"/>
  <c r="M184" i="2"/>
  <c r="J81" i="5"/>
  <c r="M189" i="2"/>
  <c r="J86" i="5"/>
  <c r="M194" i="2"/>
  <c r="I44" i="5"/>
  <c r="J53" i="5"/>
  <c r="I55" i="5"/>
  <c r="N138" i="1"/>
  <c r="O138" i="1" s="1"/>
  <c r="L137" i="2"/>
  <c r="N74" i="1"/>
  <c r="O74" i="1" s="1"/>
  <c r="L73" i="2"/>
  <c r="O135" i="2"/>
  <c r="W135" i="2" s="1"/>
  <c r="N135" i="2"/>
  <c r="O150" i="2"/>
  <c r="W150" i="2" s="1"/>
  <c r="N150" i="2"/>
  <c r="I63" i="5"/>
  <c r="L171" i="2"/>
  <c r="J67" i="5"/>
  <c r="M175" i="2"/>
  <c r="J72" i="5"/>
  <c r="M180" i="2"/>
  <c r="I29" i="5"/>
  <c r="J38" i="5"/>
  <c r="J40" i="5"/>
  <c r="J44" i="5"/>
  <c r="J55" i="5"/>
  <c r="N90" i="1"/>
  <c r="O90" i="1" s="1"/>
  <c r="L89" i="2"/>
  <c r="N99" i="1"/>
  <c r="N132" i="1"/>
  <c r="O132" i="1" s="1"/>
  <c r="N141" i="1"/>
  <c r="I54" i="5"/>
  <c r="L162" i="2"/>
  <c r="N167" i="1"/>
  <c r="I68" i="5"/>
  <c r="L176" i="2"/>
  <c r="N181" i="1"/>
  <c r="O181" i="1" s="1"/>
  <c r="J82" i="5"/>
  <c r="M190" i="2"/>
  <c r="N69" i="1"/>
  <c r="L68" i="2"/>
  <c r="N108" i="1"/>
  <c r="X29" i="1"/>
  <c r="N123" i="1"/>
  <c r="O123" i="1" s="1"/>
  <c r="J68" i="5"/>
  <c r="M176" i="2"/>
  <c r="N186" i="1"/>
  <c r="O186" i="1" s="1"/>
  <c r="N191" i="1"/>
  <c r="I49" i="5"/>
  <c r="J62" i="5"/>
  <c r="I64" i="5"/>
  <c r="I72" i="5"/>
  <c r="I80" i="5"/>
  <c r="O15" i="2"/>
  <c r="U15" i="2" s="1"/>
  <c r="O19" i="2"/>
  <c r="U19" i="2" s="1"/>
  <c r="O18" i="2"/>
  <c r="U18" i="2" s="1"/>
  <c r="N16" i="2"/>
  <c r="O16" i="2"/>
  <c r="U16" i="2" s="1"/>
  <c r="N17" i="2"/>
  <c r="O17" i="2"/>
  <c r="U17" i="2" s="1"/>
  <c r="N83" i="1"/>
  <c r="N75" i="1"/>
  <c r="N80" i="1"/>
  <c r="O80" i="1" s="1"/>
  <c r="N81" i="1"/>
  <c r="O81" i="1" s="1"/>
  <c r="N52" i="1"/>
  <c r="O52" i="1" s="1"/>
  <c r="N58" i="1"/>
  <c r="O58" i="1" s="1"/>
  <c r="AE15" i="2"/>
  <c r="T15" i="2" s="1"/>
  <c r="N53" i="1"/>
  <c r="N60" i="1"/>
  <c r="N68" i="1"/>
  <c r="O68" i="1" s="1"/>
  <c r="N49" i="1"/>
  <c r="O49" i="1" s="1"/>
  <c r="N59" i="1"/>
  <c r="O59" i="1" s="1"/>
  <c r="N45" i="1"/>
  <c r="N43" i="1"/>
  <c r="N47" i="1"/>
  <c r="N62" i="1"/>
  <c r="O62" i="1" s="1"/>
  <c r="AC23" i="2"/>
  <c r="AE23" i="2" s="1"/>
  <c r="T23" i="2" s="1"/>
  <c r="V23" i="2" s="1"/>
  <c r="X23" i="2" s="1"/>
  <c r="AM42" i="5"/>
  <c r="AD31" i="2"/>
  <c r="AM46" i="5"/>
  <c r="AM47" i="5"/>
  <c r="AL32" i="5"/>
  <c r="AC22" i="2"/>
  <c r="AE22" i="2" s="1"/>
  <c r="T22" i="2" s="1"/>
  <c r="V22" i="2" s="1"/>
  <c r="X22" i="2" s="1"/>
  <c r="O127" i="2"/>
  <c r="W127" i="2" s="1"/>
  <c r="O56" i="2"/>
  <c r="W56" i="2" s="1"/>
  <c r="K42" i="5"/>
  <c r="O60" i="2"/>
  <c r="W60" i="2" s="1"/>
  <c r="O87" i="2"/>
  <c r="W87" i="2" s="1"/>
  <c r="O92" i="2"/>
  <c r="W92" i="2" s="1"/>
  <c r="AD64" i="5"/>
  <c r="AK64" i="5" s="1"/>
  <c r="O83" i="2"/>
  <c r="W83" i="2" s="1"/>
  <c r="O75" i="2"/>
  <c r="W75" i="2" s="1"/>
  <c r="AC84" i="5"/>
  <c r="O84" i="2"/>
  <c r="W84" i="2" s="1"/>
  <c r="K64" i="5"/>
  <c r="O116" i="2"/>
  <c r="W116" i="2" s="1"/>
  <c r="O72" i="2"/>
  <c r="W72" i="2" s="1"/>
  <c r="O103" i="2"/>
  <c r="W103" i="2" s="1"/>
  <c r="Q20" i="1"/>
  <c r="Q30" i="1"/>
  <c r="J18" i="5" s="1"/>
  <c r="N27" i="2"/>
  <c r="P27" i="2" s="1"/>
  <c r="N18" i="2"/>
  <c r="P18" i="2" s="1"/>
  <c r="N21" i="2"/>
  <c r="P21" i="2" s="1"/>
  <c r="N28" i="2"/>
  <c r="P28" i="2" s="1"/>
  <c r="T29" i="1"/>
  <c r="N22" i="2"/>
  <c r="P22" i="2" s="1"/>
  <c r="N29" i="2"/>
  <c r="P29" i="2" s="1"/>
  <c r="N14" i="2"/>
  <c r="Q17" i="1"/>
  <c r="X17" i="1"/>
  <c r="Y17" i="1" s="1"/>
  <c r="Q16" i="1"/>
  <c r="N44" i="1"/>
  <c r="O44" i="1" s="1"/>
  <c r="X26" i="1"/>
  <c r="Y26" i="1"/>
  <c r="N114" i="1"/>
  <c r="O114" i="1" s="1"/>
  <c r="AM55" i="5"/>
  <c r="AC41" i="5"/>
  <c r="I67" i="5"/>
  <c r="N176" i="1"/>
  <c r="O176" i="1" s="1"/>
  <c r="X19" i="1"/>
  <c r="Y19" i="1" s="1"/>
  <c r="N94" i="1"/>
  <c r="O94" i="1" s="1"/>
  <c r="J33" i="5"/>
  <c r="N156" i="1"/>
  <c r="O156" i="1" s="1"/>
  <c r="I47" i="5"/>
  <c r="N157" i="1"/>
  <c r="O157" i="1" s="1"/>
  <c r="I48" i="5"/>
  <c r="I28" i="5"/>
  <c r="N42" i="1"/>
  <c r="O42" i="1" s="1"/>
  <c r="L41" i="2"/>
  <c r="AC56" i="5"/>
  <c r="K56" i="5"/>
  <c r="I59" i="5"/>
  <c r="N168" i="1"/>
  <c r="O168" i="1" s="1"/>
  <c r="N95" i="1"/>
  <c r="O95" i="1" s="1"/>
  <c r="J36" i="5"/>
  <c r="J56" i="5"/>
  <c r="S34" i="2"/>
  <c r="L36" i="5"/>
  <c r="AD36" i="5"/>
  <c r="AK36" i="5" s="1"/>
  <c r="Y33" i="1"/>
  <c r="X33" i="1"/>
  <c r="I33" i="5"/>
  <c r="N142" i="1"/>
  <c r="O142" i="1" s="1"/>
  <c r="AD24" i="2"/>
  <c r="AC24" i="2"/>
  <c r="AE24" i="2" s="1"/>
  <c r="T24" i="2" s="1"/>
  <c r="V24" i="2" s="1"/>
  <c r="X24" i="2" s="1"/>
  <c r="Q32" i="1"/>
  <c r="K51" i="5"/>
  <c r="AC51" i="5"/>
  <c r="N72" i="1"/>
  <c r="O72" i="1" s="1"/>
  <c r="N63" i="1"/>
  <c r="O63" i="1" s="1"/>
  <c r="AC82" i="5"/>
  <c r="I83" i="5"/>
  <c r="N192" i="1"/>
  <c r="O192" i="1" s="1"/>
  <c r="Q26" i="1"/>
  <c r="X32" i="1"/>
  <c r="N112" i="1"/>
  <c r="O112" i="1" s="1"/>
  <c r="N122" i="1"/>
  <c r="O122" i="1" s="1"/>
  <c r="AD78" i="5"/>
  <c r="AK78" i="5" s="1"/>
  <c r="AC34" i="5"/>
  <c r="K34" i="5"/>
  <c r="K45" i="5"/>
  <c r="AC45" i="5"/>
  <c r="N177" i="1"/>
  <c r="O177" i="1" s="1"/>
  <c r="Q25" i="1"/>
  <c r="Q33" i="1"/>
  <c r="AM36" i="5"/>
  <c r="I46" i="5"/>
  <c r="N155" i="1"/>
  <c r="O155" i="1" s="1"/>
  <c r="J57" i="5"/>
  <c r="N113" i="1"/>
  <c r="O113" i="1" s="1"/>
  <c r="AM57" i="5"/>
  <c r="N126" i="1"/>
  <c r="O126" i="1" s="1"/>
  <c r="AC61" i="5"/>
  <c r="K61" i="5"/>
  <c r="AJ18" i="5"/>
  <c r="AQ73" i="5"/>
  <c r="AR73" i="5" s="1"/>
  <c r="I52" i="5"/>
  <c r="AC74" i="5"/>
  <c r="K74" i="5"/>
  <c r="AQ76" i="5"/>
  <c r="AR76" i="5" s="1"/>
  <c r="N161" i="1"/>
  <c r="O161" i="1" s="1"/>
  <c r="N56" i="1"/>
  <c r="O56" i="1" s="1"/>
  <c r="AC72" i="5"/>
  <c r="N194" i="1"/>
  <c r="O194" i="1" s="1"/>
  <c r="J41" i="5"/>
  <c r="I73" i="5"/>
  <c r="N182" i="1"/>
  <c r="O182" i="1" s="1"/>
  <c r="I51" i="5"/>
  <c r="J51" i="5"/>
  <c r="N86" i="1"/>
  <c r="O86" i="1" s="1"/>
  <c r="AC30" i="5"/>
  <c r="K30" i="5"/>
  <c r="AM56" i="5"/>
  <c r="X14" i="1"/>
  <c r="Y14" i="1" s="1"/>
  <c r="Y30" i="1"/>
  <c r="N46" i="1"/>
  <c r="O46" i="1" s="1"/>
  <c r="N195" i="1"/>
  <c r="O195" i="1" s="1"/>
  <c r="N64" i="1"/>
  <c r="O64" i="1" s="1"/>
  <c r="N98" i="1"/>
  <c r="O98" i="1" s="1"/>
  <c r="I87" i="5"/>
  <c r="AC42" i="5"/>
  <c r="AD65" i="5"/>
  <c r="AK65" i="5" s="1"/>
  <c r="N185" i="1"/>
  <c r="O185" i="1" s="1"/>
  <c r="J16" i="5"/>
  <c r="N54" i="1"/>
  <c r="O54" i="1" s="1"/>
  <c r="N55" i="1"/>
  <c r="O55" i="1" s="1"/>
  <c r="O34" i="1"/>
  <c r="N15" i="2"/>
  <c r="Q15" i="1"/>
  <c r="X23" i="1"/>
  <c r="N79" i="1"/>
  <c r="O79" i="1" s="1"/>
  <c r="N120" i="1"/>
  <c r="O120" i="1" s="1"/>
  <c r="N105" i="1"/>
  <c r="O105" i="1" s="1"/>
  <c r="M34" i="2"/>
  <c r="N96" i="1"/>
  <c r="O96" i="1" s="1"/>
  <c r="J52" i="5"/>
  <c r="Q31" i="1"/>
  <c r="N164" i="1"/>
  <c r="O164" i="1" s="1"/>
  <c r="AD28" i="2"/>
  <c r="I62" i="5"/>
  <c r="N171" i="1"/>
  <c r="O171" i="1" s="1"/>
  <c r="I41" i="5"/>
  <c r="Q24" i="1"/>
  <c r="N24" i="2"/>
  <c r="P24" i="2" s="1"/>
  <c r="N152" i="1"/>
  <c r="O152" i="1" s="1"/>
  <c r="AL47" i="5"/>
  <c r="Y31" i="1"/>
  <c r="S31" i="1" s="1"/>
  <c r="N65" i="1"/>
  <c r="O65" i="1" s="1"/>
  <c r="J42" i="5"/>
  <c r="I53" i="5"/>
  <c r="N162" i="1"/>
  <c r="O162" i="1" s="1"/>
  <c r="J64" i="5"/>
  <c r="K57" i="5"/>
  <c r="AC57" i="5"/>
  <c r="AJ91" i="5"/>
  <c r="AK97" i="5" s="1"/>
  <c r="X20" i="1"/>
  <c r="N78" i="1"/>
  <c r="O78" i="1" s="1"/>
  <c r="I36" i="5"/>
  <c r="Y27" i="1"/>
  <c r="S27" i="1" s="1"/>
  <c r="X27" i="1"/>
  <c r="K36" i="5"/>
  <c r="AC36" i="5"/>
  <c r="K58" i="5"/>
  <c r="AM62" i="5"/>
  <c r="AM29" i="5"/>
  <c r="X15" i="1"/>
  <c r="Y15" i="1" s="1"/>
  <c r="Y21" i="1"/>
  <c r="N89" i="1"/>
  <c r="O89" i="1" s="1"/>
  <c r="I38" i="5"/>
  <c r="N188" i="1"/>
  <c r="O188" i="1" s="1"/>
  <c r="I79" i="5"/>
  <c r="AM58" i="5"/>
  <c r="I37" i="5"/>
  <c r="N146" i="1"/>
  <c r="O146" i="1" s="1"/>
  <c r="K78" i="5"/>
  <c r="AC78" i="5"/>
  <c r="N137" i="1"/>
  <c r="O137" i="1" s="1"/>
  <c r="I60" i="5"/>
  <c r="AD20" i="2"/>
  <c r="AC20" i="2"/>
  <c r="AE20" i="2" s="1"/>
  <c r="T20" i="2" s="1"/>
  <c r="V20" i="2" s="1"/>
  <c r="X20" i="2" s="1"/>
  <c r="AD49" i="5"/>
  <c r="AK49" i="5" s="1"/>
  <c r="L49" i="5"/>
  <c r="J60" i="5"/>
  <c r="AQ83" i="5"/>
  <c r="AR83" i="5" s="1"/>
  <c r="I39" i="5"/>
  <c r="N148" i="1"/>
  <c r="O148" i="1" s="1"/>
  <c r="I50" i="5"/>
  <c r="K60" i="5"/>
  <c r="AC60" i="5"/>
  <c r="N179" i="1"/>
  <c r="O179" i="1" s="1"/>
  <c r="I70" i="5"/>
  <c r="AC18" i="2"/>
  <c r="AC27" i="2"/>
  <c r="AE27" i="2" s="1"/>
  <c r="T27" i="2" s="1"/>
  <c r="V27" i="2" s="1"/>
  <c r="X27" i="2" s="1"/>
  <c r="AC32" i="2"/>
  <c r="AE32" i="2" s="1"/>
  <c r="T32" i="2" s="1"/>
  <c r="V32" i="2" s="1"/>
  <c r="X32" i="2" s="1"/>
  <c r="AC16" i="2"/>
  <c r="AC14" i="2"/>
  <c r="AC17" i="2"/>
  <c r="AE17" i="2" s="1"/>
  <c r="T17" i="2" s="1"/>
  <c r="AC26" i="2"/>
  <c r="AE26" i="2" s="1"/>
  <c r="T26" i="2" s="1"/>
  <c r="V26" i="2" s="1"/>
  <c r="X26" i="2" s="1"/>
  <c r="J28" i="5"/>
  <c r="J48" i="5"/>
  <c r="J37" i="5"/>
  <c r="AC38" i="5"/>
  <c r="K38" i="5"/>
  <c r="P30" i="2"/>
  <c r="J50" i="5"/>
  <c r="X16" i="1"/>
  <c r="Y16" i="1"/>
  <c r="S16" i="1" s="1"/>
  <c r="Q23" i="1"/>
  <c r="N23" i="2"/>
  <c r="P23" i="2" s="1"/>
  <c r="N159" i="1"/>
  <c r="O159" i="1" s="1"/>
  <c r="J61" i="5"/>
  <c r="AC29" i="2"/>
  <c r="AE29" i="2" s="1"/>
  <c r="T29" i="2" s="1"/>
  <c r="V29" i="2" s="1"/>
  <c r="X29" i="2" s="1"/>
  <c r="AM63" i="5"/>
  <c r="J47" i="5"/>
  <c r="K65" i="5"/>
  <c r="AC65" i="5"/>
  <c r="AD32" i="2"/>
  <c r="AD16" i="2"/>
  <c r="AD33" i="2"/>
  <c r="AD26" i="2"/>
  <c r="AL42" i="5"/>
  <c r="AC32" i="5"/>
  <c r="I42" i="5"/>
  <c r="AQ87" i="5"/>
  <c r="AR87" i="5" s="1"/>
  <c r="I34" i="5"/>
  <c r="AD14" i="2"/>
  <c r="N118" i="1"/>
  <c r="O118" i="1" s="1"/>
  <c r="N135" i="1"/>
  <c r="O135" i="1" s="1"/>
  <c r="I35" i="5"/>
  <c r="N153" i="1"/>
  <c r="O153" i="1" s="1"/>
  <c r="N19" i="2"/>
  <c r="P19" i="2" s="1"/>
  <c r="AC71" i="5"/>
  <c r="K71" i="5"/>
  <c r="Y28" i="1"/>
  <c r="S28" i="1" s="1"/>
  <c r="AD27" i="2"/>
  <c r="AC30" i="2"/>
  <c r="AE30" i="2" s="1"/>
  <c r="T30" i="2" s="1"/>
  <c r="V30" i="2" s="1"/>
  <c r="X30" i="2" s="1"/>
  <c r="J35" i="5"/>
  <c r="N127" i="1"/>
  <c r="O127" i="1" s="1"/>
  <c r="N144" i="1"/>
  <c r="O144" i="1" s="1"/>
  <c r="N163" i="1"/>
  <c r="O163" i="1" s="1"/>
  <c r="N172" i="1"/>
  <c r="O172" i="1" s="1"/>
  <c r="N50" i="1"/>
  <c r="O50" i="1" s="1"/>
  <c r="N102" i="1"/>
  <c r="O102" i="1" s="1"/>
  <c r="J45" i="5"/>
  <c r="AQ77" i="5"/>
  <c r="AR77" i="5" s="1"/>
  <c r="AQ79" i="5"/>
  <c r="AR79" i="5" s="1"/>
  <c r="AM39" i="5"/>
  <c r="AQ80" i="5"/>
  <c r="AR80" i="5" s="1"/>
  <c r="AQ88" i="5"/>
  <c r="AR88" i="5" s="1"/>
  <c r="AK88" i="5"/>
  <c r="Y18" i="1"/>
  <c r="K84" i="5"/>
  <c r="AQ70" i="5"/>
  <c r="AR70" i="5" s="1"/>
  <c r="J31" i="5"/>
  <c r="J49" i="5"/>
  <c r="N149" i="1"/>
  <c r="O149" i="1" s="1"/>
  <c r="AC49" i="5"/>
  <c r="K49" i="5"/>
  <c r="J58" i="5"/>
  <c r="AC66" i="5"/>
  <c r="K66" i="5"/>
  <c r="AC75" i="5"/>
  <c r="J46" i="5"/>
  <c r="I81" i="5"/>
  <c r="N190" i="1"/>
  <c r="O190" i="1" s="1"/>
  <c r="I56" i="5"/>
  <c r="J39" i="5"/>
  <c r="I32" i="5"/>
  <c r="I31" i="5"/>
  <c r="AQ74" i="5"/>
  <c r="AR74" i="5" s="1"/>
  <c r="T25" i="1" l="1"/>
  <c r="R25" i="2" s="1"/>
  <c r="AA25" i="2" s="1"/>
  <c r="S33" i="1"/>
  <c r="S25" i="1"/>
  <c r="S15" i="1"/>
  <c r="S26" i="1"/>
  <c r="S20" i="1"/>
  <c r="S30" i="1"/>
  <c r="AD18" i="5" s="1"/>
  <c r="AI18" i="5" s="1"/>
  <c r="S24" i="1"/>
  <c r="T24" i="1" s="1"/>
  <c r="R24" i="2" s="1"/>
  <c r="AA24" i="2" s="1"/>
  <c r="S17" i="1"/>
  <c r="T17" i="1" s="1"/>
  <c r="R17" i="2" s="1"/>
  <c r="S23" i="1"/>
  <c r="S19" i="1"/>
  <c r="AJ20" i="5"/>
  <c r="X33" i="2"/>
  <c r="N59" i="2"/>
  <c r="O60" i="1"/>
  <c r="N52" i="2"/>
  <c r="O53" i="1"/>
  <c r="O52" i="2" s="1"/>
  <c r="W52" i="2" s="1"/>
  <c r="N139" i="2"/>
  <c r="O140" i="1"/>
  <c r="AD31" i="5" s="1"/>
  <c r="AK31" i="5" s="1"/>
  <c r="N132" i="2"/>
  <c r="O133" i="1"/>
  <c r="N140" i="2"/>
  <c r="O141" i="1"/>
  <c r="O140" i="2" s="1"/>
  <c r="W140" i="2" s="1"/>
  <c r="N130" i="2"/>
  <c r="O131" i="1"/>
  <c r="O130" i="2" s="1"/>
  <c r="W130" i="2" s="1"/>
  <c r="N91" i="2"/>
  <c r="O92" i="1"/>
  <c r="O91" i="2" s="1"/>
  <c r="W91" i="2" s="1"/>
  <c r="N129" i="2"/>
  <c r="O130" i="1"/>
  <c r="O129" i="2" s="1"/>
  <c r="W129" i="2" s="1"/>
  <c r="N107" i="2"/>
  <c r="O108" i="1"/>
  <c r="O107" i="2" s="1"/>
  <c r="W107" i="2" s="1"/>
  <c r="N70" i="2"/>
  <c r="O71" i="1"/>
  <c r="O70" i="2" s="1"/>
  <c r="W70" i="2" s="1"/>
  <c r="N128" i="2"/>
  <c r="O129" i="1"/>
  <c r="N82" i="2"/>
  <c r="O83" i="1"/>
  <c r="N98" i="2"/>
  <c r="O99" i="1"/>
  <c r="N76" i="2"/>
  <c r="O77" i="1"/>
  <c r="O76" i="2" s="1"/>
  <c r="W76" i="2" s="1"/>
  <c r="N105" i="2"/>
  <c r="O106" i="1"/>
  <c r="O105" i="2" s="1"/>
  <c r="W105" i="2" s="1"/>
  <c r="N118" i="2"/>
  <c r="O119" i="1"/>
  <c r="O118" i="2" s="1"/>
  <c r="W118" i="2" s="1"/>
  <c r="N44" i="2"/>
  <c r="O45" i="1"/>
  <c r="N68" i="2"/>
  <c r="O69" i="1"/>
  <c r="N69" i="2"/>
  <c r="O70" i="1"/>
  <c r="N108" i="2"/>
  <c r="O109" i="1"/>
  <c r="O108" i="2" s="1"/>
  <c r="W108" i="2" s="1"/>
  <c r="N99" i="2"/>
  <c r="O100" i="1"/>
  <c r="O99" i="2" s="1"/>
  <c r="W99" i="2" s="1"/>
  <c r="N46" i="2"/>
  <c r="O47" i="1"/>
  <c r="N86" i="2"/>
  <c r="O87" i="1"/>
  <c r="O86" i="2" s="1"/>
  <c r="W86" i="2" s="1"/>
  <c r="AC69" i="5"/>
  <c r="O178" i="1"/>
  <c r="K72" i="5"/>
  <c r="N42" i="2"/>
  <c r="O43" i="1"/>
  <c r="N74" i="2"/>
  <c r="O75" i="1"/>
  <c r="K82" i="5"/>
  <c r="O191" i="1"/>
  <c r="K75" i="5"/>
  <c r="O184" i="1"/>
  <c r="K41" i="5"/>
  <c r="O150" i="1"/>
  <c r="AD41" i="5" s="1"/>
  <c r="AK41" i="5" s="1"/>
  <c r="N114" i="2"/>
  <c r="O115" i="1"/>
  <c r="O114" i="2" s="1"/>
  <c r="W114" i="2" s="1"/>
  <c r="AC58" i="5"/>
  <c r="O167" i="1"/>
  <c r="T20" i="1"/>
  <c r="R20" i="2" s="1"/>
  <c r="AA20" i="2" s="1"/>
  <c r="AJ15" i="5"/>
  <c r="T23" i="1"/>
  <c r="R23" i="2" s="1"/>
  <c r="AA23" i="2" s="1"/>
  <c r="O69" i="2"/>
  <c r="W69" i="2" s="1"/>
  <c r="L65" i="5"/>
  <c r="L78" i="5"/>
  <c r="O68" i="2"/>
  <c r="W68" i="2" s="1"/>
  <c r="K32" i="5"/>
  <c r="O71" i="2"/>
  <c r="W71" i="2" s="1"/>
  <c r="N71" i="2"/>
  <c r="O122" i="2"/>
  <c r="W122" i="2" s="1"/>
  <c r="N122" i="2"/>
  <c r="N137" i="2"/>
  <c r="O96" i="2"/>
  <c r="W96" i="2" s="1"/>
  <c r="N96" i="2"/>
  <c r="O90" i="2"/>
  <c r="W90" i="2" s="1"/>
  <c r="N90" i="2"/>
  <c r="O143" i="2"/>
  <c r="W143" i="2" s="1"/>
  <c r="N143" i="2"/>
  <c r="O117" i="2"/>
  <c r="W117" i="2" s="1"/>
  <c r="N117" i="2"/>
  <c r="O145" i="2"/>
  <c r="W145" i="2" s="1"/>
  <c r="N145" i="2"/>
  <c r="O161" i="2"/>
  <c r="W161" i="2" s="1"/>
  <c r="N161" i="2"/>
  <c r="O97" i="2"/>
  <c r="W97" i="2" s="1"/>
  <c r="N97" i="2"/>
  <c r="O181" i="2"/>
  <c r="W181" i="2" s="1"/>
  <c r="N181" i="2"/>
  <c r="O154" i="2"/>
  <c r="W154" i="2" s="1"/>
  <c r="N154" i="2"/>
  <c r="O121" i="2"/>
  <c r="W121" i="2" s="1"/>
  <c r="N121" i="2"/>
  <c r="K31" i="5"/>
  <c r="AC31" i="5"/>
  <c r="N169" i="2"/>
  <c r="K80" i="5"/>
  <c r="N188" i="2"/>
  <c r="O110" i="2"/>
  <c r="W110" i="2" s="1"/>
  <c r="N110" i="2"/>
  <c r="O159" i="2"/>
  <c r="W159" i="2" s="1"/>
  <c r="N159" i="2"/>
  <c r="O63" i="2"/>
  <c r="W63" i="2" s="1"/>
  <c r="N63" i="2"/>
  <c r="O111" i="2"/>
  <c r="W111" i="2" s="1"/>
  <c r="N111" i="2"/>
  <c r="O57" i="2"/>
  <c r="W57" i="2" s="1"/>
  <c r="N57" i="2"/>
  <c r="O45" i="2"/>
  <c r="W45" i="2" s="1"/>
  <c r="N45" i="2"/>
  <c r="O155" i="2"/>
  <c r="W155" i="2" s="1"/>
  <c r="N155" i="2"/>
  <c r="O80" i="2"/>
  <c r="W80" i="2" s="1"/>
  <c r="N80" i="2"/>
  <c r="O54" i="2"/>
  <c r="W54" i="2" s="1"/>
  <c r="N54" i="2"/>
  <c r="O79" i="2"/>
  <c r="W79" i="2" s="1"/>
  <c r="N79" i="2"/>
  <c r="O89" i="2"/>
  <c r="W89" i="2" s="1"/>
  <c r="N89" i="2"/>
  <c r="O66" i="2"/>
  <c r="W66" i="2" s="1"/>
  <c r="N66" i="2"/>
  <c r="N177" i="2"/>
  <c r="L84" i="5"/>
  <c r="O192" i="2"/>
  <c r="W192" i="2" s="1"/>
  <c r="O178" i="2"/>
  <c r="W178" i="2" s="1"/>
  <c r="N178" i="2"/>
  <c r="O187" i="2"/>
  <c r="W187" i="2" s="1"/>
  <c r="N187" i="2"/>
  <c r="O64" i="2"/>
  <c r="W64" i="2" s="1"/>
  <c r="N64" i="2"/>
  <c r="O163" i="2"/>
  <c r="W163" i="2" s="1"/>
  <c r="N163" i="2"/>
  <c r="O53" i="2"/>
  <c r="W53" i="2" s="1"/>
  <c r="N53" i="2"/>
  <c r="O193" i="2"/>
  <c r="W193" i="2" s="1"/>
  <c r="N193" i="2"/>
  <c r="O176" i="2"/>
  <c r="W176" i="2" s="1"/>
  <c r="N176" i="2"/>
  <c r="O141" i="2"/>
  <c r="W141" i="2" s="1"/>
  <c r="N141" i="2"/>
  <c r="O167" i="2"/>
  <c r="W167" i="2" s="1"/>
  <c r="N167" i="2"/>
  <c r="O93" i="2"/>
  <c r="W93" i="2" s="1"/>
  <c r="N93" i="2"/>
  <c r="O43" i="2"/>
  <c r="W43" i="2" s="1"/>
  <c r="N43" i="2"/>
  <c r="O128" i="2"/>
  <c r="W128" i="2" s="1"/>
  <c r="O162" i="2"/>
  <c r="W162" i="2" s="1"/>
  <c r="N162" i="2"/>
  <c r="O158" i="2"/>
  <c r="W158" i="2" s="1"/>
  <c r="N158" i="2"/>
  <c r="O88" i="2"/>
  <c r="W88" i="2" s="1"/>
  <c r="N88" i="2"/>
  <c r="O77" i="2"/>
  <c r="W77" i="2" s="1"/>
  <c r="N77" i="2"/>
  <c r="O191" i="2"/>
  <c r="W191" i="2" s="1"/>
  <c r="N191" i="2"/>
  <c r="O98" i="2"/>
  <c r="W98" i="2" s="1"/>
  <c r="O58" i="2"/>
  <c r="W58" i="2" s="1"/>
  <c r="N58" i="2"/>
  <c r="O180" i="2"/>
  <c r="W180" i="2" s="1"/>
  <c r="N180" i="2"/>
  <c r="O81" i="2"/>
  <c r="W81" i="2" s="1"/>
  <c r="N81" i="2"/>
  <c r="O51" i="2"/>
  <c r="W51" i="2" s="1"/>
  <c r="N51" i="2"/>
  <c r="O148" i="2"/>
  <c r="W148" i="2" s="1"/>
  <c r="N148" i="2"/>
  <c r="S21" i="1"/>
  <c r="T21" i="1" s="1"/>
  <c r="R21" i="2" s="1"/>
  <c r="AA21" i="2" s="1"/>
  <c r="O151" i="2"/>
  <c r="W151" i="2" s="1"/>
  <c r="N151" i="2"/>
  <c r="O95" i="2"/>
  <c r="W95" i="2" s="1"/>
  <c r="N95" i="2"/>
  <c r="O184" i="2"/>
  <c r="W184" i="2" s="1"/>
  <c r="N184" i="2"/>
  <c r="O175" i="2"/>
  <c r="W175" i="2" s="1"/>
  <c r="N175" i="2"/>
  <c r="L64" i="5"/>
  <c r="O172" i="2"/>
  <c r="W172" i="2" s="1"/>
  <c r="O48" i="2"/>
  <c r="W48" i="2" s="1"/>
  <c r="N48" i="2"/>
  <c r="O190" i="2"/>
  <c r="W190" i="2" s="1"/>
  <c r="N190" i="2"/>
  <c r="N183" i="2"/>
  <c r="O123" i="2"/>
  <c r="W123" i="2" s="1"/>
  <c r="N123" i="2"/>
  <c r="O156" i="2"/>
  <c r="W156" i="2" s="1"/>
  <c r="N156" i="2"/>
  <c r="AC29" i="5"/>
  <c r="O61" i="2"/>
  <c r="W61" i="2" s="1"/>
  <c r="N61" i="2"/>
  <c r="O101" i="2"/>
  <c r="W101" i="2" s="1"/>
  <c r="N101" i="2"/>
  <c r="O147" i="2"/>
  <c r="W147" i="2" s="1"/>
  <c r="N147" i="2"/>
  <c r="K29" i="5"/>
  <c r="O132" i="2"/>
  <c r="W132" i="2" s="1"/>
  <c r="O185" i="2"/>
  <c r="W185" i="2" s="1"/>
  <c r="N185" i="2"/>
  <c r="O149" i="2"/>
  <c r="W149" i="2" s="1"/>
  <c r="N149" i="2"/>
  <c r="O142" i="2"/>
  <c r="W142" i="2" s="1"/>
  <c r="N142" i="2"/>
  <c r="O170" i="2"/>
  <c r="W170" i="2" s="1"/>
  <c r="N170" i="2"/>
  <c r="O120" i="2"/>
  <c r="W120" i="2" s="1"/>
  <c r="N120" i="2"/>
  <c r="O113" i="2"/>
  <c r="W113" i="2" s="1"/>
  <c r="N113" i="2"/>
  <c r="O189" i="2"/>
  <c r="W189" i="2" s="1"/>
  <c r="N189" i="2"/>
  <c r="O49" i="2"/>
  <c r="W49" i="2" s="1"/>
  <c r="N49" i="2"/>
  <c r="O152" i="2"/>
  <c r="W152" i="2" s="1"/>
  <c r="N152" i="2"/>
  <c r="O136" i="2"/>
  <c r="W136" i="2" s="1"/>
  <c r="N136" i="2"/>
  <c r="O104" i="2"/>
  <c r="W104" i="2" s="1"/>
  <c r="N104" i="2"/>
  <c r="O85" i="2"/>
  <c r="W85" i="2" s="1"/>
  <c r="N85" i="2"/>
  <c r="O55" i="2"/>
  <c r="W55" i="2" s="1"/>
  <c r="N55" i="2"/>
  <c r="AC77" i="5"/>
  <c r="O188" i="2"/>
  <c r="W188" i="2" s="1"/>
  <c r="O166" i="2"/>
  <c r="W166" i="2" s="1"/>
  <c r="N166" i="2"/>
  <c r="O73" i="2"/>
  <c r="W73" i="2" s="1"/>
  <c r="N73" i="2"/>
  <c r="O124" i="2"/>
  <c r="W124" i="2" s="1"/>
  <c r="N124" i="2"/>
  <c r="O134" i="2"/>
  <c r="W134" i="2" s="1"/>
  <c r="N134" i="2"/>
  <c r="O78" i="2"/>
  <c r="W78" i="2" s="1"/>
  <c r="N78" i="2"/>
  <c r="O126" i="2"/>
  <c r="W126" i="2" s="1"/>
  <c r="N126" i="2"/>
  <c r="O131" i="2"/>
  <c r="W131" i="2" s="1"/>
  <c r="N131" i="2"/>
  <c r="O194" i="2"/>
  <c r="W194" i="2" s="1"/>
  <c r="N194" i="2"/>
  <c r="O94" i="2"/>
  <c r="W94" i="2" s="1"/>
  <c r="N94" i="2"/>
  <c r="O125" i="2"/>
  <c r="W125" i="2" s="1"/>
  <c r="N125" i="2"/>
  <c r="O67" i="2"/>
  <c r="W67" i="2" s="1"/>
  <c r="N67" i="2"/>
  <c r="O171" i="2"/>
  <c r="W171" i="2" s="1"/>
  <c r="N171" i="2"/>
  <c r="O119" i="2"/>
  <c r="W119" i="2" s="1"/>
  <c r="N119" i="2"/>
  <c r="O160" i="2"/>
  <c r="W160" i="2" s="1"/>
  <c r="N160" i="2"/>
  <c r="O112" i="2"/>
  <c r="W112" i="2" s="1"/>
  <c r="N112" i="2"/>
  <c r="O62" i="2"/>
  <c r="W62" i="2" s="1"/>
  <c r="N62" i="2"/>
  <c r="K77" i="5"/>
  <c r="AC80" i="5"/>
  <c r="O74" i="2"/>
  <c r="W74" i="2" s="1"/>
  <c r="O82" i="2"/>
  <c r="W82" i="2" s="1"/>
  <c r="O115" i="2"/>
  <c r="W115" i="2" s="1"/>
  <c r="N115" i="2"/>
  <c r="O65" i="2"/>
  <c r="W65" i="2" s="1"/>
  <c r="N65" i="2"/>
  <c r="O109" i="2"/>
  <c r="W109" i="2" s="1"/>
  <c r="N109" i="2"/>
  <c r="V17" i="2"/>
  <c r="X17" i="2" s="1"/>
  <c r="AE18" i="2"/>
  <c r="T18" i="2" s="1"/>
  <c r="V18" i="2" s="1"/>
  <c r="X18" i="2" s="1"/>
  <c r="P15" i="2"/>
  <c r="V19" i="2"/>
  <c r="X19" i="2" s="1"/>
  <c r="V15" i="2"/>
  <c r="X15" i="2" s="1"/>
  <c r="P16" i="2"/>
  <c r="P17" i="2"/>
  <c r="Q18" i="1"/>
  <c r="Q19" i="1"/>
  <c r="I14" i="5"/>
  <c r="O14" i="2"/>
  <c r="P14" i="2" s="1"/>
  <c r="P34" i="1"/>
  <c r="Q14" i="1"/>
  <c r="J14" i="5" s="1"/>
  <c r="O59" i="2"/>
  <c r="W59" i="2" s="1"/>
  <c r="O44" i="2"/>
  <c r="W44" i="2" s="1"/>
  <c r="O46" i="2"/>
  <c r="W46" i="2" s="1"/>
  <c r="O42" i="2"/>
  <c r="W42" i="2" s="1"/>
  <c r="AL46" i="5"/>
  <c r="AM32" i="5"/>
  <c r="T16" i="1"/>
  <c r="R16" i="2" s="1"/>
  <c r="T15" i="1"/>
  <c r="R15" i="2" s="1"/>
  <c r="AD84" i="5"/>
  <c r="AK84" i="5" s="1"/>
  <c r="AD32" i="5"/>
  <c r="AK32" i="5" s="1"/>
  <c r="L32" i="5"/>
  <c r="AL39" i="5"/>
  <c r="AM59" i="5"/>
  <c r="AM40" i="5"/>
  <c r="AM54" i="5"/>
  <c r="AM34" i="5"/>
  <c r="AA22" i="2"/>
  <c r="AD17" i="5"/>
  <c r="AI17" i="5" s="1"/>
  <c r="L17" i="5"/>
  <c r="L15" i="5"/>
  <c r="AD15" i="5"/>
  <c r="AI15" i="5" s="1"/>
  <c r="T27" i="1"/>
  <c r="AC28" i="5"/>
  <c r="N41" i="2"/>
  <c r="K28" i="5"/>
  <c r="J20" i="5"/>
  <c r="AM44" i="5"/>
  <c r="AM49" i="5"/>
  <c r="AC48" i="5"/>
  <c r="K48" i="5"/>
  <c r="J19" i="5"/>
  <c r="L42" i="5"/>
  <c r="AD42" i="5"/>
  <c r="AK42" i="5" s="1"/>
  <c r="AC85" i="5"/>
  <c r="K85" i="5"/>
  <c r="AC55" i="5"/>
  <c r="K55" i="5"/>
  <c r="AN42" i="5"/>
  <c r="K50" i="5"/>
  <c r="AC50" i="5"/>
  <c r="K53" i="5"/>
  <c r="AC53" i="5"/>
  <c r="L72" i="5"/>
  <c r="R29" i="2"/>
  <c r="AE17" i="5"/>
  <c r="M17" i="5"/>
  <c r="AC47" i="5"/>
  <c r="K47" i="5"/>
  <c r="L45" i="5"/>
  <c r="AD45" i="5"/>
  <c r="AK45" i="5" s="1"/>
  <c r="AM20" i="5"/>
  <c r="L66" i="5"/>
  <c r="AD66" i="5"/>
  <c r="AK66" i="5" s="1"/>
  <c r="AD80" i="5"/>
  <c r="AK80" i="5" s="1"/>
  <c r="AM18" i="5"/>
  <c r="AM45" i="5"/>
  <c r="AM30" i="5"/>
  <c r="K33" i="5"/>
  <c r="AC33" i="5"/>
  <c r="AD74" i="5"/>
  <c r="AK74" i="5" s="1"/>
  <c r="L74" i="5"/>
  <c r="AL34" i="5"/>
  <c r="AM15" i="5"/>
  <c r="K39" i="5"/>
  <c r="AC39" i="5"/>
  <c r="AC59" i="5"/>
  <c r="K59" i="5"/>
  <c r="K73" i="5"/>
  <c r="AC73" i="5"/>
  <c r="T26" i="1"/>
  <c r="R26" i="2" s="1"/>
  <c r="AA26" i="2" s="1"/>
  <c r="AL29" i="5"/>
  <c r="AC68" i="5"/>
  <c r="K68" i="5"/>
  <c r="K83" i="5"/>
  <c r="AC83" i="5"/>
  <c r="AC67" i="5"/>
  <c r="K67" i="5"/>
  <c r="AM51" i="5"/>
  <c r="AM48" i="5"/>
  <c r="AL57" i="5"/>
  <c r="K70" i="5"/>
  <c r="AC70" i="5"/>
  <c r="L30" i="5"/>
  <c r="AD30" i="5"/>
  <c r="AK30" i="5" s="1"/>
  <c r="AC40" i="5"/>
  <c r="K40" i="5"/>
  <c r="AC63" i="5"/>
  <c r="K63" i="5"/>
  <c r="L82" i="5"/>
  <c r="AD82" i="5"/>
  <c r="AK82" i="5" s="1"/>
  <c r="AN32" i="5"/>
  <c r="AL97" i="5"/>
  <c r="K79" i="5"/>
  <c r="AC79" i="5"/>
  <c r="AL62" i="5"/>
  <c r="J21" i="5"/>
  <c r="T41" i="2"/>
  <c r="AM28" i="5" s="1"/>
  <c r="S41" i="2"/>
  <c r="K62" i="5"/>
  <c r="AC62" i="5"/>
  <c r="AC52" i="5"/>
  <c r="K52" i="5"/>
  <c r="AM41" i="5"/>
  <c r="AC44" i="5"/>
  <c r="K44" i="5"/>
  <c r="L41" i="5"/>
  <c r="T30" i="1"/>
  <c r="K35" i="5"/>
  <c r="AC35" i="5"/>
  <c r="AM31" i="5"/>
  <c r="AM50" i="5"/>
  <c r="AM60" i="5"/>
  <c r="AN47" i="5"/>
  <c r="AD60" i="5"/>
  <c r="AK60" i="5" s="1"/>
  <c r="L60" i="5"/>
  <c r="AM52" i="5"/>
  <c r="AC37" i="5"/>
  <c r="K37" i="5"/>
  <c r="AM35" i="5"/>
  <c r="AD57" i="5"/>
  <c r="AK57" i="5" s="1"/>
  <c r="L57" i="5"/>
  <c r="K86" i="5"/>
  <c r="AC86" i="5"/>
  <c r="AJ16" i="5"/>
  <c r="AM37" i="5"/>
  <c r="K87" i="5"/>
  <c r="AC87" i="5"/>
  <c r="AD71" i="5"/>
  <c r="AK71" i="5" s="1"/>
  <c r="L71" i="5"/>
  <c r="N34" i="2"/>
  <c r="AC54" i="5"/>
  <c r="K54" i="5"/>
  <c r="AM43" i="5"/>
  <c r="AD51" i="5"/>
  <c r="AK51" i="5" s="1"/>
  <c r="L51" i="5"/>
  <c r="AE14" i="2"/>
  <c r="T14" i="2" s="1"/>
  <c r="AC46" i="5"/>
  <c r="K46" i="5"/>
  <c r="AD56" i="5"/>
  <c r="AK56" i="5" s="1"/>
  <c r="L56" i="5"/>
  <c r="AM33" i="5"/>
  <c r="AD16" i="5"/>
  <c r="AI16" i="5" s="1"/>
  <c r="T28" i="1"/>
  <c r="L16" i="5"/>
  <c r="AM53" i="5"/>
  <c r="AE16" i="2"/>
  <c r="T16" i="2" s="1"/>
  <c r="V16" i="2" s="1"/>
  <c r="X16" i="2" s="1"/>
  <c r="AL58" i="5"/>
  <c r="AC43" i="5"/>
  <c r="K43" i="5"/>
  <c r="AC81" i="5"/>
  <c r="K81" i="5"/>
  <c r="AL38" i="5"/>
  <c r="AM65" i="5"/>
  <c r="AM64" i="5"/>
  <c r="AL63" i="5"/>
  <c r="AJ19" i="5"/>
  <c r="AL56" i="5"/>
  <c r="AL36" i="5"/>
  <c r="AJ17" i="5"/>
  <c r="AM61" i="5"/>
  <c r="L38" i="5"/>
  <c r="AD38" i="5"/>
  <c r="AK38" i="5" s="1"/>
  <c r="AC76" i="5"/>
  <c r="K76" i="5"/>
  <c r="AL55" i="5"/>
  <c r="T19" i="1" l="1"/>
  <c r="R19" i="2" s="1"/>
  <c r="S14" i="1"/>
  <c r="L18" i="5"/>
  <c r="S18" i="1"/>
  <c r="T18" i="1" s="1"/>
  <c r="R18" i="2" s="1"/>
  <c r="AA18" i="2" s="1"/>
  <c r="O139" i="2"/>
  <c r="W139" i="2" s="1"/>
  <c r="L31" i="5"/>
  <c r="L80" i="5"/>
  <c r="AD72" i="5"/>
  <c r="AK72" i="5" s="1"/>
  <c r="O177" i="2"/>
  <c r="W177" i="2" s="1"/>
  <c r="L69" i="5"/>
  <c r="AD69" i="5"/>
  <c r="AK69" i="5" s="1"/>
  <c r="O169" i="2"/>
  <c r="W169" i="2" s="1"/>
  <c r="AD61" i="5"/>
  <c r="AK61" i="5" s="1"/>
  <c r="L61" i="5"/>
  <c r="O137" i="2"/>
  <c r="W137" i="2" s="1"/>
  <c r="AD29" i="5"/>
  <c r="AK29" i="5" s="1"/>
  <c r="L29" i="5"/>
  <c r="AD58" i="5"/>
  <c r="AK58" i="5" s="1"/>
  <c r="O183" i="2"/>
  <c r="W183" i="2" s="1"/>
  <c r="L75" i="5"/>
  <c r="AD75" i="5"/>
  <c r="AK75" i="5" s="1"/>
  <c r="L58" i="5"/>
  <c r="L77" i="5"/>
  <c r="L34" i="5"/>
  <c r="AD77" i="5"/>
  <c r="AK77" i="5" s="1"/>
  <c r="AD34" i="5"/>
  <c r="AK34" i="5" s="1"/>
  <c r="AA17" i="2"/>
  <c r="AA15" i="2"/>
  <c r="AA19" i="2"/>
  <c r="P34" i="2"/>
  <c r="Q34" i="1"/>
  <c r="U14" i="2"/>
  <c r="U34" i="2" s="1"/>
  <c r="O34" i="2"/>
  <c r="O198" i="1"/>
  <c r="AA16" i="2"/>
  <c r="AL54" i="5"/>
  <c r="AL59" i="5"/>
  <c r="AL40" i="5"/>
  <c r="AN39" i="5"/>
  <c r="L35" i="5"/>
  <c r="AD35" i="5"/>
  <c r="AK35" i="5" s="1"/>
  <c r="AD63" i="5"/>
  <c r="AK63" i="5" s="1"/>
  <c r="L63" i="5"/>
  <c r="L48" i="5"/>
  <c r="AD48" i="5"/>
  <c r="AK48" i="5" s="1"/>
  <c r="AE18" i="5"/>
  <c r="AN18" i="5" s="1"/>
  <c r="R30" i="2"/>
  <c r="AA30" i="2" s="1"/>
  <c r="M18" i="5"/>
  <c r="L52" i="5"/>
  <c r="AD52" i="5"/>
  <c r="AK52" i="5" s="1"/>
  <c r="AB97" i="5"/>
  <c r="AL30" i="5"/>
  <c r="L50" i="5"/>
  <c r="AD50" i="5"/>
  <c r="AK50" i="5" s="1"/>
  <c r="AL60" i="5"/>
  <c r="AD40" i="5"/>
  <c r="AK40" i="5" s="1"/>
  <c r="L40" i="5"/>
  <c r="AO42" i="5"/>
  <c r="AO47" i="5"/>
  <c r="AD83" i="5"/>
  <c r="AK83" i="5" s="1"/>
  <c r="L83" i="5"/>
  <c r="AN38" i="5"/>
  <c r="AM17" i="5"/>
  <c r="AN17" i="5" s="1"/>
  <c r="AN36" i="5"/>
  <c r="AD68" i="5"/>
  <c r="AK68" i="5" s="1"/>
  <c r="L68" i="5"/>
  <c r="AD39" i="5"/>
  <c r="AK39" i="5" s="1"/>
  <c r="L39" i="5"/>
  <c r="AD47" i="5"/>
  <c r="AK47" i="5" s="1"/>
  <c r="L47" i="5"/>
  <c r="AD55" i="5"/>
  <c r="AK55" i="5" s="1"/>
  <c r="L55" i="5"/>
  <c r="AL49" i="5"/>
  <c r="L62" i="5"/>
  <c r="AD62" i="5"/>
  <c r="AK62" i="5" s="1"/>
  <c r="AD37" i="5"/>
  <c r="AK37" i="5" s="1"/>
  <c r="L37" i="5"/>
  <c r="AL45" i="5"/>
  <c r="AL53" i="5"/>
  <c r="AN56" i="5"/>
  <c r="AL37" i="5"/>
  <c r="U41" i="2"/>
  <c r="AL28" i="5"/>
  <c r="AE16" i="5"/>
  <c r="M16" i="5"/>
  <c r="R28" i="2"/>
  <c r="AA28" i="2" s="1"/>
  <c r="L21" i="5"/>
  <c r="T33" i="1"/>
  <c r="AO32" i="5"/>
  <c r="AN29" i="5"/>
  <c r="AD85" i="5"/>
  <c r="AK85" i="5" s="1"/>
  <c r="L85" i="5"/>
  <c r="AL44" i="5"/>
  <c r="AL61" i="5"/>
  <c r="AD81" i="5"/>
  <c r="AK81" i="5" s="1"/>
  <c r="L81" i="5"/>
  <c r="AD70" i="5"/>
  <c r="AK70" i="5" s="1"/>
  <c r="L70" i="5"/>
  <c r="AM19" i="5"/>
  <c r="AN62" i="5"/>
  <c r="AN57" i="5"/>
  <c r="AN58" i="5"/>
  <c r="AD20" i="5"/>
  <c r="AI20" i="5" s="1"/>
  <c r="T32" i="1"/>
  <c r="L20" i="5"/>
  <c r="L86" i="5"/>
  <c r="AD86" i="5"/>
  <c r="AK86" i="5" s="1"/>
  <c r="AL33" i="5"/>
  <c r="AL64" i="5"/>
  <c r="AA29" i="2"/>
  <c r="AM16" i="5"/>
  <c r="AD79" i="5"/>
  <c r="AK79" i="5" s="1"/>
  <c r="L79" i="5"/>
  <c r="AN46" i="5"/>
  <c r="T34" i="2"/>
  <c r="V14" i="2"/>
  <c r="X14" i="2" s="1"/>
  <c r="L87" i="5"/>
  <c r="AD87" i="5"/>
  <c r="AK87" i="5" s="1"/>
  <c r="AL52" i="5"/>
  <c r="AL48" i="5"/>
  <c r="AL35" i="5"/>
  <c r="AL65" i="5"/>
  <c r="AN34" i="5"/>
  <c r="L73" i="5"/>
  <c r="AD73" i="5"/>
  <c r="AK73" i="5" s="1"/>
  <c r="L28" i="5"/>
  <c r="AD28" i="5"/>
  <c r="O41" i="2"/>
  <c r="L203" i="1"/>
  <c r="AL50" i="5"/>
  <c r="AL43" i="5"/>
  <c r="AD43" i="5"/>
  <c r="AK43" i="5" s="1"/>
  <c r="L43" i="5"/>
  <c r="AL51" i="5"/>
  <c r="L33" i="5"/>
  <c r="AD33" i="5"/>
  <c r="AK33" i="5" s="1"/>
  <c r="AN55" i="5"/>
  <c r="AN63" i="5"/>
  <c r="AD76" i="5"/>
  <c r="AK76" i="5" s="1"/>
  <c r="L76" i="5"/>
  <c r="AL31" i="5"/>
  <c r="AD54" i="5"/>
  <c r="AK54" i="5" s="1"/>
  <c r="L54" i="5"/>
  <c r="AE15" i="5"/>
  <c r="AN15" i="5" s="1"/>
  <c r="R27" i="2"/>
  <c r="AA27" i="2" s="1"/>
  <c r="M15" i="5"/>
  <c r="L53" i="5"/>
  <c r="AD53" i="5"/>
  <c r="AK53" i="5" s="1"/>
  <c r="AD59" i="5"/>
  <c r="AK59" i="5" s="1"/>
  <c r="L59" i="5"/>
  <c r="L44" i="5"/>
  <c r="AD44" i="5"/>
  <c r="AK44" i="5" s="1"/>
  <c r="L19" i="5"/>
  <c r="T31" i="1"/>
  <c r="AD19" i="5"/>
  <c r="AI19" i="5" s="1"/>
  <c r="AD46" i="5"/>
  <c r="AK46" i="5" s="1"/>
  <c r="L46" i="5"/>
  <c r="AL41" i="5"/>
  <c r="AD67" i="5"/>
  <c r="AK67" i="5" s="1"/>
  <c r="L67" i="5"/>
  <c r="L14" i="5" l="1"/>
  <c r="AD14" i="5"/>
  <c r="AI14" i="5" s="1"/>
  <c r="AI21" i="5" s="1"/>
  <c r="S34" i="1"/>
  <c r="M203" i="1" s="1"/>
  <c r="J94" i="5" s="1"/>
  <c r="T14" i="1"/>
  <c r="R14" i="2" s="1"/>
  <c r="AE14" i="5"/>
  <c r="AO39" i="5"/>
  <c r="AN40" i="5"/>
  <c r="AN59" i="5"/>
  <c r="AN54" i="5"/>
  <c r="AN16" i="5"/>
  <c r="AP47" i="5"/>
  <c r="AQ47" i="5"/>
  <c r="AR47" i="5" s="1"/>
  <c r="AN37" i="5"/>
  <c r="V34" i="2"/>
  <c r="AJ14" i="5"/>
  <c r="AJ21" i="5" s="1"/>
  <c r="AN51" i="5"/>
  <c r="AN64" i="5"/>
  <c r="AN28" i="5"/>
  <c r="N203" i="2"/>
  <c r="AP42" i="5"/>
  <c r="AQ42" i="5"/>
  <c r="AR42" i="5" s="1"/>
  <c r="AN35" i="5"/>
  <c r="AN61" i="5"/>
  <c r="AN53" i="5"/>
  <c r="AO46" i="5"/>
  <c r="AN30" i="5"/>
  <c r="AO56" i="5"/>
  <c r="AN60" i="5"/>
  <c r="AO62" i="5"/>
  <c r="AO36" i="5"/>
  <c r="AN48" i="5"/>
  <c r="AN49" i="5"/>
  <c r="AN50" i="5"/>
  <c r="AE19" i="5"/>
  <c r="AN19" i="5" s="1"/>
  <c r="R31" i="2"/>
  <c r="AA31" i="2" s="1"/>
  <c r="M19" i="5"/>
  <c r="AN33" i="5"/>
  <c r="AO38" i="5"/>
  <c r="AN65" i="5"/>
  <c r="AN45" i="5"/>
  <c r="M21" i="5"/>
  <c r="R33" i="2"/>
  <c r="AA33" i="2" s="1"/>
  <c r="AN41" i="5"/>
  <c r="AD89" i="5"/>
  <c r="AK89" i="5" s="1"/>
  <c r="N203" i="1"/>
  <c r="L89" i="5"/>
  <c r="AO58" i="5"/>
  <c r="AO29" i="5"/>
  <c r="AO63" i="5"/>
  <c r="AN31" i="5"/>
  <c r="AP32" i="5"/>
  <c r="AQ32" i="5"/>
  <c r="AR32" i="5" s="1"/>
  <c r="AN43" i="5"/>
  <c r="AE20" i="5"/>
  <c r="AN20" i="5" s="1"/>
  <c r="M20" i="5"/>
  <c r="R32" i="2"/>
  <c r="AA32" i="2" s="1"/>
  <c r="AN52" i="5"/>
  <c r="AO55" i="5"/>
  <c r="N202" i="2"/>
  <c r="AN96" i="5" s="1"/>
  <c r="O197" i="2"/>
  <c r="P202" i="2" s="1"/>
  <c r="AO34" i="5"/>
  <c r="AN44" i="5"/>
  <c r="I94" i="5"/>
  <c r="L204" i="1"/>
  <c r="N95" i="5" s="1"/>
  <c r="AD91" i="5"/>
  <c r="AK28" i="5"/>
  <c r="AO57" i="5"/>
  <c r="T34" i="1" l="1"/>
  <c r="AD21" i="5"/>
  <c r="AJ96" i="5" s="1"/>
  <c r="AJ98" i="5" s="1"/>
  <c r="M14" i="5"/>
  <c r="M204" i="1"/>
  <c r="O95" i="5" s="1"/>
  <c r="V197" i="2"/>
  <c r="P203" i="2" s="1"/>
  <c r="P204" i="2" s="1"/>
  <c r="AO54" i="5"/>
  <c r="AO59" i="5"/>
  <c r="AO40" i="5"/>
  <c r="AP39" i="5"/>
  <c r="AQ39" i="5"/>
  <c r="AR39" i="5" s="1"/>
  <c r="AE21" i="5"/>
  <c r="AO96" i="5" s="1"/>
  <c r="AQ96" i="5" s="1"/>
  <c r="AC96" i="5" s="1"/>
  <c r="AC99" i="5" s="1"/>
  <c r="AO53" i="5"/>
  <c r="AO31" i="5"/>
  <c r="AQ29" i="5"/>
  <c r="AR29" i="5" s="1"/>
  <c r="AP29" i="5"/>
  <c r="AO52" i="5"/>
  <c r="AO33" i="5"/>
  <c r="AO50" i="5"/>
  <c r="AQ57" i="5"/>
  <c r="AR57" i="5" s="1"/>
  <c r="AP57" i="5"/>
  <c r="AO49" i="5"/>
  <c r="AP56" i="5"/>
  <c r="AQ56" i="5"/>
  <c r="AR56" i="5" s="1"/>
  <c r="AN97" i="5"/>
  <c r="N204" i="2"/>
  <c r="AP58" i="5"/>
  <c r="AQ58" i="5"/>
  <c r="AR58" i="5" s="1"/>
  <c r="AO64" i="5"/>
  <c r="AO43" i="5"/>
  <c r="AO61" i="5"/>
  <c r="AO37" i="5"/>
  <c r="AO30" i="5"/>
  <c r="AO35" i="5"/>
  <c r="AQ63" i="5"/>
  <c r="AR63" i="5" s="1"/>
  <c r="AP63" i="5"/>
  <c r="W41" i="2"/>
  <c r="AO28" i="5"/>
  <c r="AP36" i="5"/>
  <c r="AQ36" i="5"/>
  <c r="AR36" i="5" s="1"/>
  <c r="AP34" i="5"/>
  <c r="AQ34" i="5"/>
  <c r="AR34" i="5" s="1"/>
  <c r="AQ55" i="5"/>
  <c r="AR55" i="5" s="1"/>
  <c r="AP55" i="5"/>
  <c r="AO65" i="5"/>
  <c r="AO48" i="5"/>
  <c r="AK91" i="5"/>
  <c r="AK96" i="5"/>
  <c r="AK98" i="5" s="1"/>
  <c r="AO44" i="5"/>
  <c r="AP62" i="5"/>
  <c r="AQ62" i="5"/>
  <c r="AR62" i="5" s="1"/>
  <c r="AO45" i="5"/>
  <c r="R34" i="2"/>
  <c r="O202" i="2" s="1"/>
  <c r="Q202" i="2" s="1"/>
  <c r="AP38" i="5"/>
  <c r="AQ38" i="5"/>
  <c r="AR38" i="5" s="1"/>
  <c r="AP46" i="5"/>
  <c r="AQ46" i="5"/>
  <c r="AR46" i="5" s="1"/>
  <c r="K94" i="5"/>
  <c r="N204" i="1"/>
  <c r="P95" i="5" s="1"/>
  <c r="O203" i="1"/>
  <c r="AO51" i="5"/>
  <c r="AO41" i="5"/>
  <c r="AA14" i="2"/>
  <c r="AA34" i="2" s="1"/>
  <c r="X34" i="2"/>
  <c r="O203" i="2" s="1"/>
  <c r="AM14" i="5"/>
  <c r="AO60" i="5"/>
  <c r="AQ40" i="5" l="1"/>
  <c r="AR40" i="5" s="1"/>
  <c r="AP40" i="5"/>
  <c r="AP59" i="5"/>
  <c r="AQ59" i="5"/>
  <c r="AR59" i="5" s="1"/>
  <c r="AP54" i="5"/>
  <c r="AQ54" i="5"/>
  <c r="AR54" i="5" s="1"/>
  <c r="AP60" i="5"/>
  <c r="AQ60" i="5"/>
  <c r="AR60" i="5" s="1"/>
  <c r="AP41" i="5"/>
  <c r="AQ41" i="5"/>
  <c r="AR41" i="5" s="1"/>
  <c r="L94" i="5"/>
  <c r="O204" i="1"/>
  <c r="Q95" i="5" s="1"/>
  <c r="O204" i="2"/>
  <c r="Q203" i="2"/>
  <c r="AP65" i="5"/>
  <c r="AQ65" i="5"/>
  <c r="AR65" i="5" s="1"/>
  <c r="AQ51" i="5"/>
  <c r="AR51" i="5" s="1"/>
  <c r="AP51" i="5"/>
  <c r="AP49" i="5"/>
  <c r="AQ49" i="5"/>
  <c r="AR49" i="5" s="1"/>
  <c r="AP50" i="5"/>
  <c r="AQ50" i="5"/>
  <c r="AR50" i="5" s="1"/>
  <c r="AQ33" i="5"/>
  <c r="AR33" i="5" s="1"/>
  <c r="AP33" i="5"/>
  <c r="AP35" i="5"/>
  <c r="AQ35" i="5"/>
  <c r="AR35" i="5" s="1"/>
  <c r="AQ31" i="5"/>
  <c r="AR31" i="5" s="1"/>
  <c r="AP31" i="5"/>
  <c r="AO91" i="5"/>
  <c r="AP97" i="5" s="1"/>
  <c r="AP98" i="5" s="1"/>
  <c r="AP28" i="5"/>
  <c r="AP91" i="5" s="1"/>
  <c r="AQ28" i="5"/>
  <c r="AP52" i="5"/>
  <c r="AQ52" i="5"/>
  <c r="AR52" i="5" s="1"/>
  <c r="AP37" i="5"/>
  <c r="AQ37" i="5"/>
  <c r="AR37" i="5" s="1"/>
  <c r="AP61" i="5"/>
  <c r="AQ61" i="5"/>
  <c r="AR61" i="5" s="1"/>
  <c r="AM21" i="5"/>
  <c r="AO97" i="5" s="1"/>
  <c r="AN14" i="5"/>
  <c r="AN21" i="5" s="1"/>
  <c r="AP45" i="5"/>
  <c r="AQ45" i="5"/>
  <c r="AR45" i="5" s="1"/>
  <c r="AP30" i="5"/>
  <c r="AQ30" i="5"/>
  <c r="AR30" i="5" s="1"/>
  <c r="AQ44" i="5"/>
  <c r="AR44" i="5" s="1"/>
  <c r="AP44" i="5"/>
  <c r="AP48" i="5"/>
  <c r="AQ48" i="5"/>
  <c r="AR48" i="5" s="1"/>
  <c r="W197" i="2"/>
  <c r="AP53" i="5"/>
  <c r="AQ53" i="5"/>
  <c r="AR53" i="5" s="1"/>
  <c r="AQ43" i="5"/>
  <c r="AR43" i="5" s="1"/>
  <c r="AP43" i="5"/>
  <c r="AL96" i="5"/>
  <c r="AP64" i="5"/>
  <c r="AQ64" i="5"/>
  <c r="AR64" i="5" s="1"/>
  <c r="Q204" i="2" l="1"/>
  <c r="X41" i="2"/>
  <c r="AO98" i="5"/>
  <c r="AQ97" i="5"/>
  <c r="AQ91" i="5"/>
  <c r="AR28" i="5"/>
  <c r="AR91" i="5" s="1"/>
  <c r="AB96" i="5"/>
  <c r="AL98" i="5"/>
  <c r="X197" i="2" l="1"/>
  <c r="AD96" i="5"/>
  <c r="AB99" i="5"/>
  <c r="AB98" i="5"/>
  <c r="AC97" i="5"/>
  <c r="AQ98" i="5"/>
  <c r="AC98" i="5" l="1"/>
  <c r="AD97" i="5"/>
  <c r="AD98" i="5" s="1"/>
  <c r="AC100" i="5"/>
  <c r="AC101" i="5"/>
  <c r="AB100" i="5"/>
  <c r="AB101" i="5"/>
  <c r="AD99" i="5"/>
  <c r="AD100" i="5" l="1"/>
  <c r="AD101" i="5"/>
</calcChain>
</file>

<file path=xl/sharedStrings.xml><?xml version="1.0" encoding="utf-8"?>
<sst xmlns="http://schemas.openxmlformats.org/spreadsheetml/2006/main" count="460" uniqueCount="291">
  <si>
    <r>
      <rPr>
        <b/>
        <sz val="12"/>
        <color rgb="FF000000"/>
        <rFont val="Arial Narrow"/>
        <family val="2"/>
        <charset val="1"/>
      </rPr>
      <t xml:space="preserve">CERTIFICACIÓN DO PERSOAL DA UNIDADE DE APOIO E DA RELACIÓN NOMINAL DAS PERSOAS CON DISCAPACIDADE QUE ATENDE
</t>
    </r>
    <r>
      <rPr>
        <b/>
        <sz val="12"/>
        <color rgb="FF0000FF"/>
        <rFont val="Arial Narrow"/>
        <family val="2"/>
        <charset val="1"/>
      </rPr>
      <t xml:space="preserve"> (Relación do persoal contratado no primeiro mes polo que se solicita a subvenión)</t>
    </r>
  </si>
  <si>
    <t>Procedemento:</t>
  </si>
  <si>
    <t>TR341K</t>
  </si>
  <si>
    <t xml:space="preserve">CEE SOLICITANTE: </t>
  </si>
  <si>
    <t xml:space="preserve">EXPEDIENTE Nº: </t>
  </si>
  <si>
    <t>DNI/NIF:</t>
  </si>
  <si>
    <t>INICIATIVA SOCIAL:</t>
  </si>
  <si>
    <t>elixir si/non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</si>
  <si>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</si>
  <si>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</si>
  <si>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</si>
  <si>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</si>
  <si>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</si>
  <si>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</si>
  <si>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</si>
  <si>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</si>
  <si>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</si>
  <si>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</si>
  <si>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</si>
  <si>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</si>
  <si>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</si>
  <si>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</si>
  <si>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</si>
  <si>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</si>
  <si>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</si>
  <si>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</si>
  <si>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</si>
  <si>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</si>
  <si>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</si>
  <si>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</si>
  <si>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</si>
  <si>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</si>
  <si>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</si>
  <si>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P. SUBVENCIONABLE
desde                      ata</t>
  </si>
  <si>
    <t xml:space="preserve">DÍAS SUBVENCIO NADOS (6) </t>
  </si>
  <si>
    <t>TIPO (1)</t>
  </si>
  <si>
    <t>GRAO</t>
  </si>
  <si>
    <t>PONER SALARIO DE CONVENIO 
DE 10 MESES 
al 100%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</si>
  <si>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</si>
  <si>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</si>
  <si>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</si>
  <si>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 xml:space="preserve">Total </t>
  </si>
  <si>
    <t>H</t>
  </si>
  <si>
    <t>I</t>
  </si>
  <si>
    <t>Técnico/a</t>
  </si>
  <si>
    <t>PC</t>
  </si>
  <si>
    <t>M</t>
  </si>
  <si>
    <t>Int</t>
  </si>
  <si>
    <t>S</t>
  </si>
  <si>
    <t>T</t>
  </si>
  <si>
    <t>Encargado/a</t>
  </si>
  <si>
    <t>(2) TIPO DE CONTRATO: Indefinido, Int=Interinidade</t>
  </si>
  <si>
    <t>MAX SUBVENCIONABLE</t>
  </si>
  <si>
    <t>(3) OCUPACIÓN: Técnico/a ou Encargado/a</t>
  </si>
  <si>
    <t>MES</t>
  </si>
  <si>
    <t>(4) Xornada mínima. Ver a folla "composiciónUAAP" artigo 31 da Orde 8/08/2019)</t>
  </si>
  <si>
    <t>(5) Importe subvencionable por tecnico y encargado</t>
  </si>
  <si>
    <t>PERSOAS CON DISCAPACIDADE DO CEE (art. 5.2)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</si>
  <si>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</si>
  <si>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</si>
  <si>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</si>
  <si>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</si>
  <si>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</si>
  <si>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</si>
  <si>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</si>
  <si>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</si>
  <si>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F</t>
  </si>
  <si>
    <t>EM</t>
  </si>
  <si>
    <t>(5) TIPO DE CONTRATO: Indefinido, Int=Interinidade; T=Temporal (mínimo 6 meses)</t>
  </si>
  <si>
    <t>(6) cálculos= meses de 30 días. Períodos inferiores ao mes calculanse en días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</si>
  <si>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</si>
  <si>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</si>
  <si>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</si>
  <si>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</si>
  <si>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</si>
  <si>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</si>
  <si>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</si>
  <si>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</si>
  <si>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t>SOLICITO A MODIFICACIÓN DA RESOLUCIÓN INICIAL NOS IMPORTES INDICADOS NAS TÁBOAS DESTE DOCUMENTO</t>
  </si>
  <si>
    <t xml:space="preserve"> PERSOAL DA UNIDADE DE APOIO Á ACTIVIDADE PROFESIONAL (UAAP)</t>
  </si>
  <si>
    <t>CUSTOS SALARIAIS UAAP
 (DATOS DA CONCESIÓN INICIAL)</t>
  </si>
  <si>
    <t>SEXO (H/M)</t>
  </si>
  <si>
    <t xml:space="preserve">OCUPACIÓN (3) </t>
  </si>
  <si>
    <r>
      <rPr>
        <sz val="9"/>
        <rFont val="Arial Narrow"/>
        <family val="2"/>
        <charset val="1"/>
      </rPr>
      <t xml:space="preserve">XORNADA DEDICACIÓN UNIDADE APOIO (%) </t>
    </r>
    <r>
      <rPr>
        <sz val="9"/>
        <color rgb="FF0000FF"/>
        <rFont val="Arial Narrow"/>
        <family val="2"/>
        <charset val="1"/>
      </rPr>
      <t>(4)</t>
    </r>
  </si>
  <si>
    <t xml:space="preserve">CONTÍA SUBVENCIONABLE </t>
  </si>
  <si>
    <t>XORNADA DEDICACIÓN UNIDADE APOIO (%) (4)</t>
  </si>
  <si>
    <t>VARIACIÓN</t>
  </si>
  <si>
    <t>DÍAS SUBVENCIONADOS</t>
  </si>
  <si>
    <t>DISCAPA CIDADE</t>
  </si>
  <si>
    <t>XORNADA  (%)</t>
  </si>
  <si>
    <r>
      <rPr>
        <sz val="9"/>
        <rFont val="Arial Narrow"/>
        <family val="2"/>
        <charset val="1"/>
      </rPr>
      <t xml:space="preserve">DÍAS </t>
    </r>
    <r>
      <rPr>
        <sz val="9"/>
        <color rgb="FF0000FF"/>
        <rFont val="Arial Narrow"/>
        <family val="2"/>
        <charset val="1"/>
      </rPr>
      <t xml:space="preserve"> </t>
    </r>
  </si>
  <si>
    <t>CONTÍA POR PERSOAS CON DISCAPACIDADE  ATENDIDAS</t>
  </si>
  <si>
    <t>DATA    ALTA Seg.Soc. /variacion xornada</t>
  </si>
  <si>
    <t>DATA FIN Seg.Soc./ variación xornada</t>
  </si>
  <si>
    <r>
      <rPr>
        <sz val="8"/>
        <color rgb="FF0000FF"/>
        <rFont val="Arial Narrow"/>
        <family val="2"/>
        <charset val="1"/>
      </rPr>
      <t xml:space="preserve">DÍAS XUSTIFICADOS
</t>
    </r>
    <r>
      <rPr>
        <sz val="8"/>
        <color rgb="FFFF0000"/>
        <rFont val="Arial Narrow"/>
        <family val="2"/>
        <charset val="1"/>
      </rPr>
      <t>MENOS DIAS ERTE E BAIXA</t>
    </r>
  </si>
  <si>
    <t>ERTE</t>
  </si>
  <si>
    <t>BAIXA</t>
  </si>
  <si>
    <t xml:space="preserve">Contía por postos </t>
  </si>
  <si>
    <t>concedido inicial</t>
  </si>
  <si>
    <t>xustificado</t>
  </si>
  <si>
    <t>Variacións respecto da resolución inicial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</si>
  <si>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</si>
  <si>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</si>
  <si>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</si>
  <si>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</si>
  <si>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</si>
  <si>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tipo documento</t>
  </si>
  <si>
    <t>Elixir tipo de axuda</t>
  </si>
  <si>
    <t>elixir modalidade de asistencia técnica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</si>
  <si>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</si>
  <si>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</si>
  <si>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</si>
  <si>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</si>
  <si>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</si>
  <si>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</si>
  <si>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</si>
  <si>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</si>
  <si>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</si>
  <si>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</si>
  <si>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</si>
  <si>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</si>
  <si>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tipo de contrato</t>
  </si>
  <si>
    <t>Tipo de discapacidade: (P) psíquica, (PC) Parálise cerebral, (I) intelectual, (EM) Enfermidade mental (F) Física, (S) sensorial (ER) Enfermidades raras</t>
  </si>
  <si>
    <t>OCUPACIÓN</t>
  </si>
  <si>
    <t xml:space="preserve">RESOLUCIÓN INICIAL DE CONCESIÓN </t>
  </si>
  <si>
    <t>PERSOAL DA UNIDADE DE APOIO Á ACTIVIDADE PROFESIONAL</t>
  </si>
  <si>
    <t>CUSTOS SALARIAIS DA UNIDADE DE APOIO</t>
  </si>
  <si>
    <t>DATOS DA CONTA XUSTIFICATIVA</t>
  </si>
  <si>
    <t>PORCENTAXE SUBVENCIONABLE</t>
  </si>
  <si>
    <t>DATA  alta Seg.Soc./incorporación  UAAP</t>
  </si>
  <si>
    <t xml:space="preserve">OCUPACIÓN (1) </t>
  </si>
  <si>
    <t>CUSTOS SALARIAIS TOTAIS do persoal da unidade de apoio correspondentes ao período subvencionable (01/07/2019 a 30/06/2020)</t>
  </si>
  <si>
    <t xml:space="preserve">XORNADA DEDICACIÓN UNIDADE APOIO (%) </t>
  </si>
  <si>
    <t>CONTÍA POLO CUSTO SALARIAL DA UNIDADE DE APOIO</t>
  </si>
  <si>
    <t>PERSOAL DA UNIDADE DE APOIO</t>
  </si>
  <si>
    <t>XUSTIFICACIÓN anualidade 2019</t>
  </si>
  <si>
    <t>Datos  da xustificación anualidade 2020</t>
  </si>
  <si>
    <t>SALARIO</t>
  </si>
  <si>
    <t>S.S.</t>
  </si>
  <si>
    <t xml:space="preserve">TOTAL </t>
  </si>
  <si>
    <t>ANUALIDADE 2019</t>
  </si>
  <si>
    <t>ANUALIDADE 2020</t>
  </si>
  <si>
    <t>TIPO DISCAP.</t>
  </si>
  <si>
    <t>GRAO DISCAP.</t>
  </si>
  <si>
    <t>TIPO CONTRATO</t>
  </si>
  <si>
    <t>XOR NADA (%)</t>
  </si>
  <si>
    <t xml:space="preserve">OCUPACIÓN </t>
  </si>
  <si>
    <t>CONCEDIDO 2019</t>
  </si>
  <si>
    <t>CONCEDIDO 2020</t>
  </si>
  <si>
    <t xml:space="preserve">CUSTOS SALARIAIS TOTAIS </t>
  </si>
  <si>
    <t>XORNADA imputada á UAAP (%)</t>
  </si>
  <si>
    <t>Contía por custo salarial</t>
  </si>
  <si>
    <t>variacións respecto a concesión inicial</t>
  </si>
  <si>
    <t>días en ERTE</t>
  </si>
  <si>
    <t>CONTÍA POR PERSOAS CON DISCAPACIDADE  ATENDIDAS  2019-2020 (2.400€/ano /100% xornada )</t>
  </si>
  <si>
    <t>Contía por persoa según o importe concedido</t>
  </si>
  <si>
    <t>Contía FINAL xustificada 2019-2020</t>
  </si>
  <si>
    <t>Contía FINAL por persoa según o importe XUSTIFICADO</t>
  </si>
  <si>
    <t>DISCA PACIDADE</t>
  </si>
  <si>
    <t>P. SUBVENCIONABLE</t>
  </si>
  <si>
    <t xml:space="preserve">DÍAS SUB VENCIO NADOS  </t>
  </si>
  <si>
    <t>IMPORTE 2019</t>
  </si>
  <si>
    <t>DÍAS SUB VENCIO NADOS</t>
  </si>
  <si>
    <t>IMPORTE 2020</t>
  </si>
  <si>
    <t xml:space="preserve">TIPO CONTRATO 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</si>
  <si>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2019</t>
    </r>
    <r>
      <rPr>
        <sz val="9"/>
        <color rgb="FF0070C0"/>
        <rFont val="Arial Narrow"/>
        <family val="2"/>
        <charset val="1"/>
      </rPr>
      <t xml:space="preserve"> </t>
    </r>
  </si>
  <si>
    <t>IMPORTE concedido 2019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</si>
  <si>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2020</t>
    </r>
  </si>
  <si>
    <t>IMPORTE concedido 2020</t>
  </si>
  <si>
    <t>XUSTIFICACIÓN ANUALIDADE 2019</t>
  </si>
  <si>
    <t>XUSTIFICACIÓN ANUALIDADE 2020</t>
  </si>
  <si>
    <t>TIPO(1)</t>
  </si>
  <si>
    <t>INICIO P.SUBV 01/07/2019</t>
  </si>
  <si>
    <t>FIN P.SUBV 31/10/2019</t>
  </si>
  <si>
    <t>DÍAS xustificados</t>
  </si>
  <si>
    <t>IMPORTE XUSTIFICADO 2019</t>
  </si>
  <si>
    <t>INICIO P.SUBV 01/11/2019</t>
  </si>
  <si>
    <t>FIN P.SUBV 30/06/2020</t>
  </si>
  <si>
    <t>DÍAS xustifi cados</t>
  </si>
  <si>
    <t>IMPORTE XUSTIFICADO 2020</t>
  </si>
  <si>
    <t>total 2019</t>
  </si>
  <si>
    <t>total 2020</t>
  </si>
  <si>
    <t>T.concedido 2019</t>
  </si>
  <si>
    <t>T.concedido 2020</t>
  </si>
  <si>
    <t>TOTAL XUSTIFICADO anualidade 2019</t>
  </si>
  <si>
    <t>LIQUIDACIÓN EXPTE.</t>
  </si>
  <si>
    <t>anualidade 2019</t>
  </si>
  <si>
    <t>contía por custos salariais  UAAP</t>
  </si>
  <si>
    <t>IMPORTE  2019</t>
  </si>
  <si>
    <t>anualidade 2020</t>
  </si>
  <si>
    <t xml:space="preserve">IMPORTE 2020 </t>
  </si>
  <si>
    <t xml:space="preserve">Variacións </t>
  </si>
  <si>
    <t>anticipo</t>
  </si>
  <si>
    <t>pagamento final</t>
  </si>
  <si>
    <t>reintegro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</si>
  <si>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</si>
  <si>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</si>
  <si>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</si>
  <si>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</si>
  <si>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 xml:space="preserve">Modulo 61-75 trab
</t>
    </r>
    <r>
      <rPr>
        <sz val="10"/>
        <color rgb="FF000000"/>
        <rFont val="Calibri"/>
        <family val="2"/>
        <charset val="1"/>
      </rPr>
      <t xml:space="preserve">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</si>
  <si>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</si>
  <si>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</si>
  <si>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</si>
  <si>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</si>
  <si>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</si>
  <si>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</si>
  <si>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</si>
  <si>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</si>
  <si>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</si>
  <si>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</si>
  <si>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</si>
  <si>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</si>
  <si>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</si>
  <si>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</si>
  <si>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</si>
  <si>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</si>
  <si>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</si>
  <si>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</si>
  <si>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</si>
  <si>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</si>
  <si>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</si>
  <si>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</si>
  <si>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</si>
  <si>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</si>
  <si>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</si>
  <si>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</si>
  <si>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</si>
  <si>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</si>
  <si>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</si>
  <si>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</si>
  <si>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</si>
  <si>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</si>
  <si>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</si>
  <si>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</si>
  <si>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</si>
  <si>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</si>
  <si>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</si>
  <si>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</si>
  <si>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</si>
  <si>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</si>
  <si>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</si>
  <si>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</si>
  <si>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</si>
  <si>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</si>
  <si>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</si>
  <si>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</si>
  <si>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</si>
  <si>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</si>
  <si>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</si>
  <si>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</si>
  <si>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</si>
  <si>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</si>
  <si>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</si>
  <si>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</si>
  <si>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</si>
  <si>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</si>
  <si>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</si>
  <si>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</si>
  <si>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</si>
  <si>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SI(ESBLANCO(M16);0;SI(M16=$G$25;SI(N16&gt;$I$25;$I$25*L16;SI(N16&lt;$I$25;N16*L16;SI(L16=$J$25;N16;$I$25*L16)));SI(N16&gt;$I$26;$I$26*L16;SI(N16&lt;$I$26;N16*L16;SI(L16=$J$26;N16;$I$26*L16)))))</t>
  </si>
  <si>
    <t>SI(L14=$G$23;SUMA(SI(M14&gt;$I$23;$I$23*K14;SI(K14=$J$23;M14;$I$23*K14)));SUMA(SI(M14&gt;$I$24;$I$24*K14;SI(K14=$J$23;M14;$I$24*K14)))))</t>
  </si>
  <si>
    <t>SI(M16=$G$25;SI(N16&gt;$I$25;$I$25*L16;SI(N16&lt;$I$25;N16*L16;SI(L16=$J$25;N16;$I$25*L16)));SI(N16&gt;$I$26;$I$26*L16;SI(N16&lt;$I$26;N16*L16;SI(L16=$J$26;N16;$I$26*L16)))))</t>
  </si>
  <si>
    <t>SI(L14=$G$23;SI(M14&gt;$I$23;$I$23*K14;si(M14&lt;$I$23;m14*K14;SI(K14=$J$23;M14;$I$23*K14)));SI(M14&gt;$I$24;$I$24*K14;SI(M14&lt;$I$24;m14*K14;SI(K14=$J$23;M14;$I$24*K14)))))</t>
  </si>
  <si>
    <t xml:space="preserve">(1) Tipo de discapacidade: (PC) Parálise cerebral, (I) intelectual, (EM) Enfermidade mental (F) Física, (S) sensorial </t>
  </si>
  <si>
    <t>(1) Tipo de discapacidade: (PC) Parálise cerebral, (I) intelectual, (EM) Enfermidade mental (F) Física, (S) sensorial</t>
  </si>
  <si>
    <t>(*) Datos do CEE (se ten varios centros de traballo seria a suma destes)</t>
  </si>
  <si>
    <t>Nº TRABALLADORES POLOS CALES SE SOLICITA SUBVENCIÓN</t>
  </si>
  <si>
    <t>CUSTOS SALARIAIS TOTAIS do persoal da unidade de apoio correspondentes ao período subvencionable (01/10/2025 a 30/09/2026)</t>
  </si>
  <si>
    <t>ORDE 2026</t>
  </si>
  <si>
    <t>IMPORTE ORDE 2026</t>
  </si>
  <si>
    <t>ANUALIDADE 2026</t>
  </si>
  <si>
    <t>TOTAL XUSTIFICADO anualidade 2026</t>
  </si>
  <si>
    <t>anualidade 2026</t>
  </si>
  <si>
    <t>DATOS DA CONCESIÓN INICIAL ORDE 2026</t>
  </si>
  <si>
    <t>VARIACIÓNS PRODUCIDAS RESPECTO DA RESOLUCIÓN INICIAL NA ORDE 2026</t>
  </si>
  <si>
    <t>IMPORTE XUSTIFICADO 2026</t>
  </si>
  <si>
    <t>ANUALIDADE 2026
 (Nº DÍAS)</t>
  </si>
  <si>
    <t>Contía XUSTIFICADA por persoa atendida 2026</t>
  </si>
  <si>
    <t xml:space="preserve"> DIAS ERTE ORDE 2026</t>
  </si>
  <si>
    <t xml:space="preserve"> DIAS BAIXA ORDE 2026</t>
  </si>
  <si>
    <t>CONTÍA XUSTIFICADA ORDE 2026</t>
  </si>
  <si>
    <t>PONER SALARIO DE CONVENIO 
DE 12 MESES 
al 100%</t>
  </si>
  <si>
    <t>CUSTOS SALARIAIS TOTAIS
 (dende o 01/10/2025 ata o 30/09/2026)</t>
  </si>
  <si>
    <t>CUSTOS SALARIAIS TOTAIS
 (dende o 01/10/2025 ata o 30/11/2026)</t>
  </si>
  <si>
    <t>12 MESES</t>
  </si>
  <si>
    <t>DATOS DA SOLICITUDE ARTIGO 22.2</t>
  </si>
  <si>
    <t>TOTAL CADRO
PERSOAL CEE (*)</t>
  </si>
  <si>
    <t>CADRO PERSOAL CEE  ARTIGO 3.2 (*)</t>
  </si>
  <si>
    <r>
      <t xml:space="preserve">CERTIFICACIÓN DO PERSOAL DA UNIDADE DE APOIO E DA RELACIÓN NOMINAL DAS PERSOAS CON DISCAPACIDADE QUE ATENDE 
</t>
    </r>
    <r>
      <rPr>
        <b/>
        <sz val="14"/>
        <color rgb="FF0000FF"/>
        <rFont val="Arial Narrow"/>
        <family val="2"/>
        <charset val="1"/>
      </rPr>
      <t>XUSTIFICACIÓN DA ORDE 2026</t>
    </r>
  </si>
  <si>
    <t>PERSOAS CON DISCAPACIDADE DO CEE (art. 3.2)</t>
  </si>
  <si>
    <t>PERSOAS CON DISCAPACIDADE DO CEE ATENDIDAS POLA UAAP (art. 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</si>
</sst>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\ %"/>
    <numFmt numFmtId="165" formatCode="0.00\ %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#,##0.00_ ;[Red]\-#,##0.00\ "/>
    <numFmt numFmtId="169" formatCode="0.00_ ;[Red]\-0.00\ "/>
    <numFmt numFmtId="170" formatCode="0_ ;[Red]\-0\ "/>
    <numFmt numFmtId="171" formatCode="0.0;[Red]0.0"/>
    <numFmt numFmtId="172" formatCode="#,##0.00&quot; €&quot;;[Red]\-#,##0.00&quot; €&quot;"/>
    <numFmt numFmtId="173" formatCode="_-* #,##0\ _€_-;\-* #,##0\ _€_-;_-* \-??\ _€_-;_-@_-"/>
  </numFmts>
  <fonts count="80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0"/>
      <color rgb="FFFF0000"/>
      <name val="Calibri"/>
      <family val="2"/>
      <charset val="1"/>
    </font>
    <font>
      <sz val="12"/>
      <color rgb="FF0000FF"/>
      <name val="Arial Narrow"/>
      <family val="2"/>
      <charset val="1"/>
    </font>
    <font>
      <sz val="10"/>
      <color rgb="FF0000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953735"/>
      <name val="Arial Narrow"/>
      <family val="2"/>
      <charset val="1"/>
    </font>
    <font>
      <sz val="11"/>
      <color rgb="FFFF0000"/>
      <name val="Calibri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10"/>
      <color rgb="FFFFFFFF"/>
      <name val="Calibri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sz val="7"/>
      <name val="Cambria"/>
      <family val="1"/>
      <charset val="1"/>
    </font>
    <font>
      <sz val="11"/>
      <color rgb="FF000000"/>
      <name val="Arial Narrow"/>
      <family val="2"/>
      <charset val="1"/>
    </font>
    <font>
      <sz val="10"/>
      <color rgb="FFF2F2F2"/>
      <name val="Calibri"/>
      <family val="2"/>
      <charset val="1"/>
    </font>
    <font>
      <b/>
      <sz val="14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7030A0"/>
      <name val="Calibri"/>
      <family val="2"/>
      <charset val="1"/>
    </font>
    <font>
      <b/>
      <sz val="11"/>
      <name val="Arial Narrow"/>
      <family val="2"/>
      <charset val="1"/>
    </font>
    <font>
      <b/>
      <sz val="11"/>
      <color rgb="FF0000FF"/>
      <name val="Calibri"/>
      <family val="2"/>
      <charset val="1"/>
    </font>
    <font>
      <sz val="9"/>
      <color rgb="FF000000"/>
      <name val="Arial Narrow"/>
      <family val="2"/>
      <charset val="1"/>
    </font>
    <font>
      <sz val="9"/>
      <color rgb="FF0000FF"/>
      <name val="Arial Narrow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sz val="9"/>
      <name val="Arial Narrow"/>
      <family val="2"/>
      <charset val="1"/>
    </font>
    <font>
      <b/>
      <sz val="9"/>
      <color rgb="FF0000FF"/>
      <name val="Arial Narrow"/>
      <family val="2"/>
      <charset val="1"/>
    </font>
    <font>
      <sz val="9"/>
      <color rgb="FFFFFFFF"/>
      <name val="Arial Narrow"/>
      <family val="2"/>
      <charset val="1"/>
    </font>
    <font>
      <sz val="9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FF"/>
      <name val="Calibri"/>
      <family val="2"/>
      <charset val="1"/>
    </font>
    <font>
      <sz val="9"/>
      <name val="Calibri"/>
      <family val="2"/>
      <charset val="1"/>
    </font>
    <font>
      <sz val="9"/>
      <color rgb="FFF2F2F2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0000FF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8"/>
      <color rgb="FF0000FF"/>
      <name val="Arial Narrow"/>
      <family val="2"/>
      <charset val="1"/>
    </font>
    <font>
      <b/>
      <sz val="8"/>
      <color rgb="FF0000FF"/>
      <name val="Arial Narrow"/>
      <family val="2"/>
      <charset val="1"/>
    </font>
    <font>
      <b/>
      <sz val="8"/>
      <name val="Arial Narrow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9"/>
      <color rgb="FF0070C0"/>
      <name val="Arial Narrow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 Narrow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4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Arial Narrow"/>
      <family val="2"/>
      <charset val="1"/>
    </font>
    <font>
      <sz val="10"/>
      <color theme="0"/>
      <name val="Calibri"/>
      <family val="2"/>
      <charset val="1"/>
    </font>
    <font>
      <sz val="10"/>
      <color rgb="FF000000"/>
      <name val="Arial"/>
      <family val="2"/>
    </font>
    <font>
      <sz val="7"/>
      <name val="Cambria"/>
      <family val="1"/>
    </font>
    <font>
      <sz val="9"/>
      <color theme="0"/>
      <name val="Calibri"/>
      <family val="2"/>
      <charset val="1"/>
    </font>
    <font>
      <b/>
      <sz val="10"/>
      <color theme="1"/>
      <name val="Calibri"/>
      <family val="2"/>
    </font>
    <font>
      <b/>
      <sz val="10"/>
      <color theme="1"/>
      <name val="Arial Narrow"/>
      <family val="2"/>
      <charset val="1"/>
    </font>
    <font>
      <sz val="10"/>
      <color theme="1"/>
      <name val="Calibri"/>
      <family val="2"/>
      <charset val="1"/>
    </font>
    <font>
      <b/>
      <sz val="12"/>
      <color theme="1"/>
      <name val="Arial Narrow"/>
      <family val="2"/>
      <charset val="1"/>
    </font>
    <font>
      <b/>
      <sz val="11"/>
      <color rgb="FFFF0000"/>
      <name val="Arial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B8CCE4"/>
      </patternFill>
    </fill>
    <fill>
      <patternFill patternType="solid">
        <fgColor rgb="FFFFFFFF"/>
        <bgColor rgb="FFF2F2F2"/>
      </patternFill>
    </fill>
    <fill>
      <patternFill patternType="solid">
        <fgColor rgb="FFA7C0DE"/>
        <bgColor rgb="FFB8CCE4"/>
      </patternFill>
    </fill>
    <fill>
      <patternFill patternType="solid">
        <fgColor rgb="FFDCE6F2"/>
        <bgColor rgb="FFF2F2F2"/>
      </patternFill>
    </fill>
    <fill>
      <patternFill patternType="solid">
        <fgColor rgb="FFB8CCE4"/>
        <bgColor rgb="FFB9CDE5"/>
      </patternFill>
    </fill>
    <fill>
      <patternFill patternType="solid">
        <fgColor rgb="FF002060"/>
        <bgColor rgb="FF000080"/>
      </patternFill>
    </fill>
    <fill>
      <patternFill patternType="solid">
        <fgColor rgb="FFD99694"/>
        <bgColor rgb="FFFF99CC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rgb="FFFFFFCC"/>
      </patternFill>
    </fill>
  </fills>
  <borders count="14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medium">
        <color rgb="FFA6A6A6"/>
      </right>
      <top style="thin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808080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rgb="FFA6A6A6"/>
      </top>
      <bottom style="thin">
        <color auto="1"/>
      </bottom>
      <diagonal/>
    </border>
    <border>
      <left style="double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/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/>
      <top style="double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double">
        <color rgb="FFA6A6A6"/>
      </right>
      <top style="double">
        <color rgb="FFA6A6A6"/>
      </top>
      <bottom/>
      <diagonal/>
    </border>
    <border>
      <left style="double">
        <color rgb="FFA6A6A6"/>
      </left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/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/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/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808080"/>
      </left>
      <right/>
      <top style="thin">
        <color rgb="FF808080"/>
      </top>
      <bottom style="medium">
        <color auto="1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166" fontId="64" fillId="0" borderId="0" applyBorder="0" applyProtection="0"/>
    <xf numFmtId="167" fontId="64" fillId="0" borderId="0" applyBorder="0" applyProtection="0"/>
    <xf numFmtId="164" fontId="41" fillId="0" borderId="0" applyBorder="0" applyProtection="0"/>
  </cellStyleXfs>
  <cellXfs count="780">
    <xf numFmtId="0" fontId="0" fillId="0" borderId="0" xfId="0"/>
    <xf numFmtId="0" fontId="1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vertical="center"/>
    </xf>
    <xf numFmtId="0" fontId="12" fillId="0" borderId="0" xfId="0" applyFont="1" applyAlignment="1" applyProtection="1">
      <alignment wrapText="1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wrapText="1"/>
    </xf>
    <xf numFmtId="0" fontId="9" fillId="3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 applyProtection="1">
      <alignment wrapText="1"/>
      <protection locked="0"/>
    </xf>
    <xf numFmtId="0" fontId="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6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8" fillId="2" borderId="7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49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65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1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3" fontId="8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49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20" xfId="0" applyNumberFormat="1" applyFont="1" applyFill="1" applyBorder="1" applyAlignment="1">
      <alignment horizontal="center" vertical="center" wrapText="1"/>
    </xf>
    <xf numFmtId="165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14" fontId="20" fillId="4" borderId="8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12" fillId="0" borderId="17" xfId="0" applyFont="1" applyBorder="1" applyAlignment="1">
      <alignment horizontal="center" wrapText="1"/>
    </xf>
    <xf numFmtId="0" fontId="22" fillId="0" borderId="17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6" borderId="5" xfId="1" applyFont="1" applyFill="1" applyBorder="1" applyAlignment="1" applyProtection="1">
      <alignment horizontal="right" vertical="center" wrapText="1"/>
    </xf>
    <xf numFmtId="4" fontId="2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166" fontId="20" fillId="0" borderId="17" xfId="1" applyFont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14" fontId="8" fillId="3" borderId="26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/>
    </xf>
    <xf numFmtId="166" fontId="8" fillId="0" borderId="0" xfId="1" applyFont="1" applyBorder="1" applyAlignment="1" applyProtection="1">
      <alignment horizontal="right" vertical="center" wrapText="1"/>
    </xf>
    <xf numFmtId="166" fontId="8" fillId="0" borderId="0" xfId="1" applyFont="1" applyBorder="1" applyAlignment="1" applyProtection="1">
      <alignment horizontal="right" vertical="center"/>
    </xf>
    <xf numFmtId="166" fontId="8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vertical="center" wrapText="1"/>
    </xf>
    <xf numFmtId="167" fontId="10" fillId="3" borderId="28" xfId="2" applyFont="1" applyFill="1" applyBorder="1" applyAlignment="1" applyProtection="1">
      <alignment wrapText="1"/>
    </xf>
    <xf numFmtId="167" fontId="9" fillId="3" borderId="28" xfId="2" applyFont="1" applyFill="1" applyBorder="1" applyAlignment="1" applyProtection="1">
      <alignment wrapText="1"/>
    </xf>
    <xf numFmtId="0" fontId="10" fillId="2" borderId="28" xfId="2" applyNumberFormat="1" applyFont="1" applyFill="1" applyBorder="1" applyAlignment="1" applyProtection="1">
      <alignment wrapText="1"/>
    </xf>
    <xf numFmtId="167" fontId="10" fillId="2" borderId="28" xfId="2" applyFont="1" applyFill="1" applyBorder="1" applyAlignment="1" applyProtection="1">
      <alignment wrapText="1"/>
    </xf>
    <xf numFmtId="167" fontId="9" fillId="2" borderId="28" xfId="2" applyFont="1" applyFill="1" applyBorder="1" applyAlignment="1" applyProtection="1">
      <alignment wrapText="1"/>
    </xf>
    <xf numFmtId="0" fontId="32" fillId="0" borderId="29" xfId="0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0" borderId="30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4" fontId="9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0" fontId="11" fillId="0" borderId="4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34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14" fontId="10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6" fillId="3" borderId="12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3" fillId="0" borderId="0" xfId="0" applyFont="1"/>
    <xf numFmtId="164" fontId="28" fillId="3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39" fillId="5" borderId="33" xfId="0" applyFont="1" applyFill="1" applyBorder="1" applyAlignment="1">
      <alignment horizontal="center" vertical="center" textRotation="90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39" fillId="5" borderId="33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4" borderId="19" xfId="0" applyFont="1" applyFill="1" applyBorder="1" applyAlignment="1" applyProtection="1">
      <alignment horizontal="center" vertical="center" wrapText="1"/>
      <protection locked="0"/>
    </xf>
    <xf numFmtId="164" fontId="23" fillId="0" borderId="19" xfId="0" applyNumberFormat="1" applyFont="1" applyBorder="1" applyAlignment="1" applyProtection="1">
      <alignment horizontal="center" vertical="center" wrapText="1"/>
      <protection locked="0"/>
    </xf>
    <xf numFmtId="14" fontId="23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9" xfId="0" applyNumberFormat="1" applyFont="1" applyBorder="1" applyAlignment="1" applyProtection="1">
      <alignment horizontal="center" wrapText="1"/>
      <protection locked="0"/>
    </xf>
    <xf numFmtId="165" fontId="23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23" fillId="4" borderId="38" xfId="0" applyNumberFormat="1" applyFont="1" applyFill="1" applyBorder="1" applyAlignment="1">
      <alignment horizontal="right" vertical="center" wrapText="1"/>
    </xf>
    <xf numFmtId="4" fontId="23" fillId="4" borderId="19" xfId="0" applyNumberFormat="1" applyFont="1" applyFill="1" applyBorder="1" applyAlignment="1">
      <alignment horizontal="right" vertical="center" wrapText="1"/>
    </xf>
    <xf numFmtId="4" fontId="23" fillId="3" borderId="19" xfId="0" applyNumberFormat="1" applyFont="1" applyFill="1" applyBorder="1" applyAlignment="1">
      <alignment horizontal="right" vertical="center" wrapText="1"/>
    </xf>
    <xf numFmtId="165" fontId="23" fillId="4" borderId="19" xfId="0" applyNumberFormat="1" applyFont="1" applyFill="1" applyBorder="1" applyAlignment="1">
      <alignment horizontal="center" vertical="center" wrapText="1"/>
    </xf>
    <xf numFmtId="4" fontId="39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39" fillId="3" borderId="19" xfId="0" applyNumberFormat="1" applyFont="1" applyFill="1" applyBorder="1" applyAlignment="1">
      <alignment horizontal="right" vertical="center" wrapText="1"/>
    </xf>
    <xf numFmtId="4" fontId="39" fillId="4" borderId="19" xfId="0" applyNumberFormat="1" applyFont="1" applyFill="1" applyBorder="1" applyAlignment="1" applyProtection="1">
      <alignment horizontal="right" vertical="center" wrapText="1"/>
      <protection locked="0"/>
    </xf>
    <xf numFmtId="165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39" fillId="6" borderId="19" xfId="0" applyNumberFormat="1" applyFont="1" applyFill="1" applyBorder="1" applyAlignment="1">
      <alignment horizontal="right" vertical="center" wrapText="1"/>
    </xf>
    <xf numFmtId="170" fontId="39" fillId="0" borderId="39" xfId="3" applyNumberFormat="1" applyFont="1" applyBorder="1" applyAlignment="1" applyProtection="1">
      <alignment horizontal="center" vertical="center" wrapText="1"/>
      <protection locked="0"/>
    </xf>
    <xf numFmtId="170" fontId="39" fillId="0" borderId="19" xfId="3" applyNumberFormat="1" applyFont="1" applyBorder="1" applyAlignment="1" applyProtection="1">
      <alignment horizontal="center" vertical="center" wrapText="1"/>
      <protection locked="0"/>
    </xf>
    <xf numFmtId="4" fontId="43" fillId="6" borderId="12" xfId="0" applyNumberFormat="1" applyFont="1" applyFill="1" applyBorder="1" applyAlignment="1" applyProtection="1">
      <alignment horizontal="right" vertical="center" wrapText="1"/>
      <protection locked="0"/>
    </xf>
    <xf numFmtId="168" fontId="39" fillId="0" borderId="38" xfId="0" applyNumberFormat="1" applyFont="1" applyBorder="1" applyAlignment="1" applyProtection="1">
      <alignment wrapText="1"/>
      <protection locked="0"/>
    </xf>
    <xf numFmtId="0" fontId="39" fillId="4" borderId="14" xfId="0" applyFont="1" applyFill="1" applyBorder="1" applyAlignment="1">
      <alignment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14" fontId="23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4" xfId="0" applyNumberFormat="1" applyFont="1" applyBorder="1" applyAlignment="1">
      <alignment horizontal="center" wrapText="1"/>
    </xf>
    <xf numFmtId="4" fontId="23" fillId="4" borderId="14" xfId="0" applyNumberFormat="1" applyFont="1" applyFill="1" applyBorder="1" applyAlignment="1">
      <alignment horizontal="right" vertical="center" wrapText="1"/>
    </xf>
    <xf numFmtId="4" fontId="23" fillId="4" borderId="41" xfId="0" applyNumberFormat="1" applyFont="1" applyFill="1" applyBorder="1" applyAlignment="1">
      <alignment horizontal="right" vertical="center" wrapText="1"/>
    </xf>
    <xf numFmtId="4" fontId="23" fillId="3" borderId="42" xfId="0" applyNumberFormat="1" applyFont="1" applyFill="1" applyBorder="1" applyAlignment="1">
      <alignment horizontal="right" vertical="center" wrapText="1"/>
    </xf>
    <xf numFmtId="4" fontId="42" fillId="0" borderId="42" xfId="0" applyNumberFormat="1" applyFont="1" applyBorder="1" applyAlignment="1">
      <alignment horizontal="center" vertical="center" wrapText="1"/>
    </xf>
    <xf numFmtId="4" fontId="39" fillId="4" borderId="41" xfId="0" applyNumberFormat="1" applyFont="1" applyFill="1" applyBorder="1" applyAlignment="1" applyProtection="1">
      <alignment horizontal="right" vertical="center" wrapText="1"/>
      <protection locked="0"/>
    </xf>
    <xf numFmtId="4" fontId="39" fillId="4" borderId="42" xfId="0" applyNumberFormat="1" applyFont="1" applyFill="1" applyBorder="1" applyAlignment="1" applyProtection="1">
      <alignment horizontal="right" vertical="center" wrapText="1"/>
      <protection locked="0"/>
    </xf>
    <xf numFmtId="4" fontId="39" fillId="3" borderId="42" xfId="0" applyNumberFormat="1" applyFont="1" applyFill="1" applyBorder="1" applyAlignment="1">
      <alignment horizontal="right" vertical="center" wrapText="1"/>
    </xf>
    <xf numFmtId="4" fontId="43" fillId="0" borderId="42" xfId="0" applyNumberFormat="1" applyFont="1" applyBorder="1" applyAlignment="1" applyProtection="1">
      <alignment horizontal="center" vertical="center" wrapText="1"/>
      <protection locked="0"/>
    </xf>
    <xf numFmtId="4" fontId="39" fillId="6" borderId="42" xfId="0" applyNumberFormat="1" applyFont="1" applyFill="1" applyBorder="1" applyAlignment="1">
      <alignment horizontal="right" vertical="center" wrapText="1"/>
    </xf>
    <xf numFmtId="170" fontId="39" fillId="0" borderId="43" xfId="3" applyNumberFormat="1" applyFont="1" applyBorder="1" applyAlignment="1" applyProtection="1">
      <alignment horizontal="center" vertical="center" wrapText="1"/>
      <protection locked="0"/>
    </xf>
    <xf numFmtId="170" fontId="39" fillId="0" borderId="42" xfId="3" applyNumberFormat="1" applyFont="1" applyBorder="1" applyAlignment="1" applyProtection="1">
      <alignment horizontal="center" vertical="center" wrapText="1"/>
      <protection locked="0"/>
    </xf>
    <xf numFmtId="4" fontId="43" fillId="6" borderId="44" xfId="0" applyNumberFormat="1" applyFont="1" applyFill="1" applyBorder="1" applyAlignment="1" applyProtection="1">
      <alignment horizontal="right" vertical="center" wrapText="1"/>
      <protection locked="0"/>
    </xf>
    <xf numFmtId="168" fontId="47" fillId="0" borderId="0" xfId="2" applyNumberFormat="1" applyFont="1" applyBorder="1" applyAlignment="1" applyProtection="1">
      <alignment horizontal="right" wrapText="1"/>
      <protection locked="0"/>
    </xf>
    <xf numFmtId="0" fontId="39" fillId="4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67" fontId="23" fillId="0" borderId="0" xfId="2" applyFont="1" applyBorder="1" applyAlignment="1" applyProtection="1">
      <alignment horizontal="center" vertical="center" wrapText="1"/>
    </xf>
    <xf numFmtId="4" fontId="47" fillId="0" borderId="0" xfId="0" applyNumberFormat="1" applyFont="1" applyAlignment="1">
      <alignment wrapText="1"/>
    </xf>
    <xf numFmtId="167" fontId="47" fillId="0" borderId="0" xfId="2" applyFont="1" applyBorder="1" applyAlignment="1" applyProtection="1">
      <alignment horizontal="right" wrapText="1"/>
    </xf>
    <xf numFmtId="0" fontId="47" fillId="0" borderId="0" xfId="0" applyFont="1" applyAlignment="1">
      <alignment wrapText="1"/>
    </xf>
    <xf numFmtId="167" fontId="39" fillId="0" borderId="0" xfId="2" applyFont="1" applyBorder="1" applyAlignment="1" applyProtection="1">
      <alignment horizontal="center" vertical="center" wrapText="1"/>
    </xf>
    <xf numFmtId="4" fontId="3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wrapText="1"/>
    </xf>
    <xf numFmtId="14" fontId="44" fillId="4" borderId="0" xfId="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wrapText="1"/>
    </xf>
    <xf numFmtId="168" fontId="48" fillId="0" borderId="0" xfId="0" applyNumberFormat="1" applyFont="1" applyAlignment="1">
      <alignment wrapText="1"/>
    </xf>
    <xf numFmtId="0" fontId="49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51" fillId="2" borderId="19" xfId="0" applyFont="1" applyFill="1" applyBorder="1" applyAlignment="1">
      <alignment vertical="center" wrapText="1"/>
    </xf>
    <xf numFmtId="0" fontId="52" fillId="0" borderId="0" xfId="0" applyFont="1" applyAlignment="1">
      <alignment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23" fillId="0" borderId="49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4" fontId="23" fillId="0" borderId="22" xfId="0" applyNumberFormat="1" applyFont="1" applyBorder="1" applyAlignment="1" applyProtection="1">
      <alignment horizontal="center" vertical="center" wrapText="1"/>
      <protection locked="0"/>
    </xf>
    <xf numFmtId="14" fontId="23" fillId="0" borderId="22" xfId="0" applyNumberFormat="1" applyFont="1" applyBorder="1" applyAlignment="1" applyProtection="1">
      <alignment horizontal="center" wrapText="1"/>
      <protection locked="0"/>
    </xf>
    <xf numFmtId="14" fontId="23" fillId="0" borderId="22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right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166" fontId="23" fillId="6" borderId="50" xfId="1" applyFont="1" applyFill="1" applyBorder="1" applyAlignment="1" applyProtection="1">
      <alignment horizontal="right" vertical="center" wrapText="1"/>
    </xf>
    <xf numFmtId="14" fontId="39" fillId="0" borderId="34" xfId="0" applyNumberFormat="1" applyFont="1" applyBorder="1" applyAlignment="1" applyProtection="1">
      <alignment horizontal="right" vertical="center" wrapText="1"/>
      <protection locked="0"/>
    </xf>
    <xf numFmtId="14" fontId="39" fillId="0" borderId="1" xfId="0" applyNumberFormat="1" applyFont="1" applyBorder="1" applyAlignment="1" applyProtection="1">
      <alignment horizontal="right" vertical="center" wrapText="1"/>
      <protection locked="0"/>
    </xf>
    <xf numFmtId="165" fontId="39" fillId="0" borderId="1" xfId="0" applyNumberFormat="1" applyFont="1" applyBorder="1" applyAlignment="1" applyProtection="1">
      <alignment horizontal="right" vertical="center" wrapText="1"/>
      <protection locked="0"/>
    </xf>
    <xf numFmtId="14" fontId="39" fillId="3" borderId="1" xfId="0" applyNumberFormat="1" applyFont="1" applyFill="1" applyBorder="1" applyAlignment="1">
      <alignment horizontal="center" vertical="center" wrapText="1"/>
    </xf>
    <xf numFmtId="1" fontId="39" fillId="3" borderId="1" xfId="0" applyNumberFormat="1" applyFont="1" applyFill="1" applyBorder="1" applyAlignment="1">
      <alignment horizontal="center" vertical="center" wrapText="1"/>
    </xf>
    <xf numFmtId="166" fontId="43" fillId="6" borderId="1" xfId="1" applyFont="1" applyFill="1" applyBorder="1" applyAlignment="1" applyProtection="1">
      <alignment horizontal="right" vertical="center" wrapText="1"/>
    </xf>
    <xf numFmtId="168" fontId="43" fillId="4" borderId="1" xfId="1" applyNumberFormat="1" applyFont="1" applyFill="1" applyBorder="1" applyAlignment="1" applyProtection="1">
      <alignment horizontal="right" vertical="center" wrapText="1"/>
    </xf>
    <xf numFmtId="166" fontId="39" fillId="2" borderId="50" xfId="1" applyFont="1" applyFill="1" applyBorder="1" applyAlignment="1" applyProtection="1">
      <alignment horizontal="center" vertical="center" wrapText="1"/>
    </xf>
    <xf numFmtId="4" fontId="39" fillId="0" borderId="34" xfId="1" applyNumberFormat="1" applyFont="1" applyBorder="1" applyAlignment="1" applyProtection="1">
      <alignment horizontal="right" vertical="center" wrapText="1"/>
      <protection locked="0"/>
    </xf>
    <xf numFmtId="1" fontId="39" fillId="0" borderId="1" xfId="1" applyNumberFormat="1" applyFont="1" applyBorder="1" applyAlignment="1" applyProtection="1">
      <alignment horizontal="center" vertical="center" wrapText="1"/>
      <protection locked="0"/>
    </xf>
    <xf numFmtId="1" fontId="39" fillId="0" borderId="5" xfId="1" applyNumberFormat="1" applyFont="1" applyBorder="1" applyAlignment="1" applyProtection="1">
      <alignment horizontal="center" vertical="center" wrapText="1"/>
      <protection locked="0"/>
    </xf>
    <xf numFmtId="0" fontId="39" fillId="0" borderId="51" xfId="0" applyFont="1" applyBorder="1" applyAlignment="1" applyProtection="1">
      <alignment horizontal="center" wrapText="1"/>
      <protection locked="0"/>
    </xf>
    <xf numFmtId="0" fontId="44" fillId="0" borderId="0" xfId="0" applyFont="1" applyAlignment="1">
      <alignment wrapText="1"/>
    </xf>
    <xf numFmtId="0" fontId="54" fillId="4" borderId="8" xfId="0" applyFont="1" applyFill="1" applyBorder="1" applyAlignment="1">
      <alignment vertical="center"/>
    </xf>
    <xf numFmtId="0" fontId="55" fillId="0" borderId="0" xfId="0" applyFont="1" applyAlignment="1">
      <alignment horizontal="center" vertical="center" wrapText="1"/>
    </xf>
    <xf numFmtId="14" fontId="55" fillId="6" borderId="41" xfId="0" applyNumberFormat="1" applyFont="1" applyFill="1" applyBorder="1" applyAlignment="1">
      <alignment horizontal="center" vertical="center" wrapText="1"/>
    </xf>
    <xf numFmtId="14" fontId="55" fillId="6" borderId="42" xfId="0" applyNumberFormat="1" applyFont="1" applyFill="1" applyBorder="1" applyAlignment="1">
      <alignment horizontal="center" vertical="center" wrapText="1"/>
    </xf>
    <xf numFmtId="166" fontId="8" fillId="6" borderId="42" xfId="1" applyFont="1" applyFill="1" applyBorder="1" applyAlignment="1" applyProtection="1">
      <alignment horizontal="right" vertical="center" wrapText="1"/>
    </xf>
    <xf numFmtId="166" fontId="8" fillId="6" borderId="52" xfId="1" applyFont="1" applyFill="1" applyBorder="1" applyAlignment="1" applyProtection="1">
      <alignment horizontal="right" vertical="center" wrapText="1"/>
    </xf>
    <xf numFmtId="166" fontId="8" fillId="6" borderId="43" xfId="1" applyFont="1" applyFill="1" applyBorder="1" applyAlignment="1" applyProtection="1">
      <alignment horizontal="right" vertical="center" wrapText="1"/>
    </xf>
    <xf numFmtId="14" fontId="34" fillId="6" borderId="43" xfId="0" applyNumberFormat="1" applyFont="1" applyFill="1" applyBorder="1" applyAlignment="1">
      <alignment horizontal="center" vertical="center" wrapText="1"/>
    </xf>
    <xf numFmtId="166" fontId="34" fillId="6" borderId="42" xfId="1" applyFont="1" applyFill="1" applyBorder="1" applyAlignment="1" applyProtection="1">
      <alignment horizontal="right" vertical="center" wrapText="1"/>
    </xf>
    <xf numFmtId="168" fontId="34" fillId="4" borderId="42" xfId="1" applyNumberFormat="1" applyFont="1" applyFill="1" applyBorder="1" applyAlignment="1" applyProtection="1">
      <alignment horizontal="right" vertical="center" wrapText="1"/>
    </xf>
    <xf numFmtId="166" fontId="34" fillId="3" borderId="53" xfId="1" applyFont="1" applyFill="1" applyBorder="1" applyAlignment="1" applyProtection="1">
      <alignment horizontal="right" vertical="center" wrapText="1"/>
    </xf>
    <xf numFmtId="0" fontId="56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54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38" fillId="2" borderId="27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0" fontId="58" fillId="2" borderId="28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167" fontId="38" fillId="3" borderId="28" xfId="2" applyFont="1" applyFill="1" applyBorder="1" applyAlignment="1" applyProtection="1">
      <alignment wrapText="1"/>
    </xf>
    <xf numFmtId="167" fontId="58" fillId="3" borderId="28" xfId="2" applyFont="1" applyFill="1" applyBorder="1" applyAlignment="1" applyProtection="1">
      <alignment wrapText="1"/>
    </xf>
    <xf numFmtId="0" fontId="3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171" fontId="43" fillId="2" borderId="28" xfId="2" applyNumberFormat="1" applyFont="1" applyFill="1" applyBorder="1" applyAlignment="1" applyProtection="1">
      <alignment horizontal="center" wrapText="1"/>
    </xf>
    <xf numFmtId="168" fontId="43" fillId="2" borderId="28" xfId="2" applyNumberFormat="1" applyFont="1" applyFill="1" applyBorder="1" applyAlignment="1" applyProtection="1">
      <alignment wrapText="1"/>
    </xf>
    <xf numFmtId="49" fontId="0" fillId="0" borderId="0" xfId="0" applyNumberFormat="1"/>
    <xf numFmtId="0" fontId="31" fillId="2" borderId="0" xfId="0" applyFont="1" applyFill="1"/>
    <xf numFmtId="0" fontId="31" fillId="6" borderId="0" xfId="0" applyFont="1" applyFill="1"/>
    <xf numFmtId="0" fontId="52" fillId="0" borderId="0" xfId="0" applyFont="1"/>
    <xf numFmtId="0" fontId="22" fillId="0" borderId="0" xfId="0" applyFont="1" applyAlignment="1">
      <alignment horizontal="left" vertical="center"/>
    </xf>
    <xf numFmtId="0" fontId="31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right"/>
    </xf>
    <xf numFmtId="0" fontId="38" fillId="0" borderId="0" xfId="0" applyFont="1" applyAlignment="1">
      <alignment wrapText="1"/>
    </xf>
    <xf numFmtId="166" fontId="38" fillId="0" borderId="0" xfId="1" applyFont="1" applyBorder="1" applyProtection="1"/>
    <xf numFmtId="0" fontId="38" fillId="8" borderId="0" xfId="0" applyFont="1" applyFill="1" applyAlignment="1">
      <alignment horizontal="right"/>
    </xf>
    <xf numFmtId="0" fontId="38" fillId="8" borderId="0" xfId="0" applyFont="1" applyFill="1"/>
    <xf numFmtId="0" fontId="38" fillId="8" borderId="0" xfId="0" applyFont="1" applyFill="1" applyAlignment="1">
      <alignment wrapText="1"/>
    </xf>
    <xf numFmtId="0" fontId="38" fillId="8" borderId="0" xfId="0" applyFont="1" applyFill="1" applyAlignment="1">
      <alignment horizontal="center"/>
    </xf>
    <xf numFmtId="166" fontId="38" fillId="8" borderId="0" xfId="1" applyFont="1" applyFill="1" applyBorder="1" applyProtection="1"/>
    <xf numFmtId="164" fontId="58" fillId="7" borderId="50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right"/>
    </xf>
    <xf numFmtId="4" fontId="38" fillId="0" borderId="0" xfId="0" applyNumberFormat="1" applyFont="1"/>
    <xf numFmtId="4" fontId="38" fillId="8" borderId="0" xfId="0" applyNumberFormat="1" applyFont="1" applyFill="1"/>
    <xf numFmtId="164" fontId="58" fillId="3" borderId="2" xfId="0" applyNumberFormat="1" applyFont="1" applyFill="1" applyBorder="1" applyAlignment="1">
      <alignment vertical="center" wrapText="1"/>
    </xf>
    <xf numFmtId="165" fontId="38" fillId="4" borderId="0" xfId="0" applyNumberFormat="1" applyFont="1" applyFill="1"/>
    <xf numFmtId="4" fontId="38" fillId="4" borderId="0" xfId="0" applyNumberFormat="1" applyFont="1" applyFill="1"/>
    <xf numFmtId="0" fontId="38" fillId="7" borderId="33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58" fillId="7" borderId="33" xfId="0" applyFont="1" applyFill="1" applyBorder="1" applyAlignment="1">
      <alignment horizontal="center" vertical="center" wrapText="1"/>
    </xf>
    <xf numFmtId="0" fontId="38" fillId="7" borderId="13" xfId="0" applyFont="1" applyFill="1" applyBorder="1" applyAlignment="1">
      <alignment vertical="center" wrapText="1"/>
    </xf>
    <xf numFmtId="0" fontId="38" fillId="7" borderId="33" xfId="0" applyFont="1" applyFill="1" applyBorder="1" applyAlignment="1">
      <alignment vertical="center" wrapText="1"/>
    </xf>
    <xf numFmtId="0" fontId="58" fillId="7" borderId="58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6" borderId="33" xfId="0" applyFont="1" applyFill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14" fontId="38" fillId="0" borderId="39" xfId="0" applyNumberFormat="1" applyFont="1" applyBorder="1" applyAlignment="1">
      <alignment horizontal="center" vertical="center" wrapText="1"/>
    </xf>
    <xf numFmtId="164" fontId="23" fillId="0" borderId="39" xfId="3" applyFont="1" applyBorder="1" applyAlignment="1" applyProtection="1">
      <alignment horizontal="center" vertical="center" wrapText="1"/>
    </xf>
    <xf numFmtId="167" fontId="38" fillId="0" borderId="39" xfId="2" applyFont="1" applyBorder="1" applyAlignment="1" applyProtection="1">
      <alignment horizontal="center" vertical="center" wrapText="1"/>
    </xf>
    <xf numFmtId="165" fontId="23" fillId="0" borderId="39" xfId="3" applyNumberFormat="1" applyFont="1" applyBorder="1" applyAlignment="1" applyProtection="1">
      <alignment horizontal="center" vertical="center" wrapText="1"/>
    </xf>
    <xf numFmtId="167" fontId="38" fillId="0" borderId="39" xfId="2" applyFont="1" applyBorder="1" applyAlignment="1" applyProtection="1">
      <alignment horizontal="left" vertical="center" wrapText="1"/>
    </xf>
    <xf numFmtId="167" fontId="58" fillId="0" borderId="39" xfId="2" applyFont="1" applyBorder="1" applyAlignment="1" applyProtection="1">
      <alignment horizontal="center" vertical="center" wrapText="1"/>
    </xf>
    <xf numFmtId="4" fontId="38" fillId="0" borderId="59" xfId="0" applyNumberFormat="1" applyFont="1" applyBorder="1"/>
    <xf numFmtId="4" fontId="38" fillId="0" borderId="39" xfId="0" applyNumberFormat="1" applyFont="1" applyBorder="1"/>
    <xf numFmtId="4" fontId="38" fillId="0" borderId="39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14" fontId="38" fillId="0" borderId="39" xfId="0" applyNumberFormat="1" applyFont="1" applyBorder="1" applyAlignment="1">
      <alignment horizontal="center"/>
    </xf>
    <xf numFmtId="165" fontId="38" fillId="0" borderId="39" xfId="0" applyNumberFormat="1" applyFont="1" applyBorder="1" applyAlignment="1">
      <alignment horizontal="center"/>
    </xf>
    <xf numFmtId="167" fontId="58" fillId="0" borderId="39" xfId="2" applyFont="1" applyBorder="1" applyProtection="1"/>
    <xf numFmtId="167" fontId="58" fillId="0" borderId="46" xfId="2" applyFont="1" applyBorder="1" applyProtection="1"/>
    <xf numFmtId="167" fontId="38" fillId="0" borderId="45" xfId="2" applyFont="1" applyBorder="1" applyProtection="1"/>
    <xf numFmtId="165" fontId="38" fillId="0" borderId="1" xfId="0" applyNumberFormat="1" applyFont="1" applyBorder="1"/>
    <xf numFmtId="172" fontId="38" fillId="6" borderId="39" xfId="0" applyNumberFormat="1" applyFont="1" applyFill="1" applyBorder="1"/>
    <xf numFmtId="172" fontId="42" fillId="0" borderId="46" xfId="0" applyNumberFormat="1" applyFont="1" applyBorder="1"/>
    <xf numFmtId="172" fontId="38" fillId="0" borderId="59" xfId="0" applyNumberFormat="1" applyFont="1" applyBorder="1"/>
    <xf numFmtId="1" fontId="58" fillId="0" borderId="39" xfId="0" applyNumberFormat="1" applyFont="1" applyBorder="1" applyAlignment="1">
      <alignment horizontal="center"/>
    </xf>
    <xf numFmtId="172" fontId="58" fillId="0" borderId="60" xfId="0" applyNumberFormat="1" applyFont="1" applyBorder="1"/>
    <xf numFmtId="0" fontId="38" fillId="0" borderId="34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164" fontId="23" fillId="0" borderId="1" xfId="3" applyFont="1" applyBorder="1" applyAlignment="1" applyProtection="1">
      <alignment horizontal="center" vertical="center" wrapText="1"/>
    </xf>
    <xf numFmtId="167" fontId="38" fillId="0" borderId="1" xfId="2" applyFont="1" applyBorder="1" applyAlignment="1" applyProtection="1">
      <alignment horizontal="center" vertical="center" wrapText="1"/>
    </xf>
    <xf numFmtId="165" fontId="23" fillId="0" borderId="1" xfId="3" applyNumberFormat="1" applyFont="1" applyBorder="1" applyAlignment="1" applyProtection="1">
      <alignment horizontal="center" vertical="center" wrapText="1"/>
    </xf>
    <xf numFmtId="167" fontId="38" fillId="0" borderId="1" xfId="2" applyFont="1" applyBorder="1" applyAlignment="1" applyProtection="1">
      <alignment horizontal="left" vertical="center" wrapText="1"/>
    </xf>
    <xf numFmtId="167" fontId="58" fillId="0" borderId="1" xfId="2" applyFont="1" applyBorder="1" applyAlignment="1" applyProtection="1">
      <alignment horizontal="center" vertical="center" wrapText="1"/>
    </xf>
    <xf numFmtId="4" fontId="38" fillId="0" borderId="6" xfId="0" applyNumberFormat="1" applyFont="1" applyBorder="1"/>
    <xf numFmtId="4" fontId="38" fillId="0" borderId="1" xfId="0" applyNumberFormat="1" applyFont="1" applyBorder="1"/>
    <xf numFmtId="4" fontId="38" fillId="0" borderId="1" xfId="0" applyNumberFormat="1" applyFont="1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14" fontId="38" fillId="0" borderId="1" xfId="0" applyNumberFormat="1" applyFont="1" applyBorder="1" applyAlignment="1">
      <alignment horizontal="center"/>
    </xf>
    <xf numFmtId="165" fontId="38" fillId="0" borderId="1" xfId="0" applyNumberFormat="1" applyFont="1" applyBorder="1" applyAlignment="1">
      <alignment horizontal="center"/>
    </xf>
    <xf numFmtId="167" fontId="58" fillId="0" borderId="1" xfId="2" applyFont="1" applyBorder="1" applyProtection="1"/>
    <xf numFmtId="167" fontId="58" fillId="0" borderId="50" xfId="2" applyFont="1" applyBorder="1" applyProtection="1"/>
    <xf numFmtId="167" fontId="38" fillId="0" borderId="34" xfId="2" applyFont="1" applyBorder="1" applyProtection="1"/>
    <xf numFmtId="172" fontId="38" fillId="6" borderId="1" xfId="0" applyNumberFormat="1" applyFont="1" applyFill="1" applyBorder="1"/>
    <xf numFmtId="172" fontId="42" fillId="0" borderId="50" xfId="0" applyNumberFormat="1" applyFont="1" applyBorder="1"/>
    <xf numFmtId="172" fontId="38" fillId="0" borderId="6" xfId="0" applyNumberFormat="1" applyFont="1" applyBorder="1"/>
    <xf numFmtId="1" fontId="58" fillId="0" borderId="1" xfId="0" applyNumberFormat="1" applyFont="1" applyBorder="1" applyAlignment="1">
      <alignment horizontal="center"/>
    </xf>
    <xf numFmtId="172" fontId="58" fillId="0" borderId="5" xfId="0" applyNumberFormat="1" applyFont="1" applyBorder="1"/>
    <xf numFmtId="165" fontId="38" fillId="0" borderId="0" xfId="0" applyNumberFormat="1" applyFont="1"/>
    <xf numFmtId="0" fontId="38" fillId="0" borderId="47" xfId="0" applyFont="1" applyBorder="1" applyAlignment="1">
      <alignment horizontal="left" vertical="center" wrapText="1"/>
    </xf>
    <xf numFmtId="0" fontId="38" fillId="0" borderId="33" xfId="0" applyFont="1" applyBorder="1" applyAlignment="1">
      <alignment horizontal="left" vertical="center" wrapText="1"/>
    </xf>
    <xf numFmtId="14" fontId="38" fillId="0" borderId="33" xfId="0" applyNumberFormat="1" applyFont="1" applyBorder="1" applyAlignment="1">
      <alignment horizontal="center" vertical="center" wrapText="1"/>
    </xf>
    <xf numFmtId="164" fontId="23" fillId="0" borderId="33" xfId="3" applyFont="1" applyBorder="1" applyAlignment="1" applyProtection="1">
      <alignment horizontal="center" vertical="center" wrapText="1"/>
    </xf>
    <xf numFmtId="167" fontId="38" fillId="0" borderId="33" xfId="2" applyFont="1" applyBorder="1" applyAlignment="1" applyProtection="1">
      <alignment horizontal="center" vertical="center" wrapText="1"/>
    </xf>
    <xf numFmtId="165" fontId="23" fillId="0" borderId="33" xfId="3" applyNumberFormat="1" applyFont="1" applyBorder="1" applyAlignment="1" applyProtection="1">
      <alignment horizontal="center" vertical="center" wrapText="1"/>
    </xf>
    <xf numFmtId="167" fontId="38" fillId="0" borderId="33" xfId="2" applyFont="1" applyBorder="1" applyAlignment="1" applyProtection="1">
      <alignment horizontal="left" vertical="center" wrapText="1"/>
    </xf>
    <xf numFmtId="167" fontId="58" fillId="0" borderId="33" xfId="2" applyFont="1" applyBorder="1" applyAlignment="1" applyProtection="1">
      <alignment horizontal="center" vertical="center" wrapText="1"/>
    </xf>
    <xf numFmtId="4" fontId="38" fillId="0" borderId="13" xfId="0" applyNumberFormat="1" applyFont="1" applyBorder="1"/>
    <xf numFmtId="4" fontId="38" fillId="0" borderId="33" xfId="0" applyNumberFormat="1" applyFont="1" applyBorder="1"/>
    <xf numFmtId="4" fontId="38" fillId="0" borderId="33" xfId="0" applyNumberFormat="1" applyFont="1" applyBorder="1" applyAlignment="1">
      <alignment horizontal="center"/>
    </xf>
    <xf numFmtId="3" fontId="38" fillId="0" borderId="33" xfId="0" applyNumberFormat="1" applyFont="1" applyBorder="1" applyAlignment="1">
      <alignment horizontal="center"/>
    </xf>
    <xf numFmtId="14" fontId="38" fillId="0" borderId="33" xfId="0" applyNumberFormat="1" applyFont="1" applyBorder="1" applyAlignment="1">
      <alignment horizontal="center"/>
    </xf>
    <xf numFmtId="165" fontId="38" fillId="0" borderId="33" xfId="0" applyNumberFormat="1" applyFont="1" applyBorder="1" applyAlignment="1">
      <alignment horizontal="center"/>
    </xf>
    <xf numFmtId="167" fontId="58" fillId="0" borderId="33" xfId="2" applyFont="1" applyBorder="1" applyProtection="1"/>
    <xf numFmtId="167" fontId="58" fillId="0" borderId="58" xfId="2" applyFont="1" applyBorder="1" applyProtection="1"/>
    <xf numFmtId="167" fontId="38" fillId="0" borderId="47" xfId="2" applyFont="1" applyBorder="1" applyProtection="1"/>
    <xf numFmtId="165" fontId="38" fillId="0" borderId="33" xfId="0" applyNumberFormat="1" applyFont="1" applyBorder="1"/>
    <xf numFmtId="172" fontId="38" fillId="6" borderId="33" xfId="0" applyNumberFormat="1" applyFont="1" applyFill="1" applyBorder="1"/>
    <xf numFmtId="0" fontId="42" fillId="0" borderId="58" xfId="0" applyFont="1" applyBorder="1"/>
    <xf numFmtId="172" fontId="38" fillId="0" borderId="13" xfId="0" applyNumberFormat="1" applyFont="1" applyBorder="1"/>
    <xf numFmtId="1" fontId="58" fillId="0" borderId="33" xfId="0" applyNumberFormat="1" applyFont="1" applyBorder="1" applyAlignment="1">
      <alignment horizontal="center"/>
    </xf>
    <xf numFmtId="172" fontId="58" fillId="0" borderId="11" xfId="0" applyNumberFormat="1" applyFont="1" applyBorder="1"/>
    <xf numFmtId="0" fontId="38" fillId="0" borderId="0" xfId="0" applyFont="1" applyAlignment="1">
      <alignment horizontal="left" vertical="center" wrapText="1"/>
    </xf>
    <xf numFmtId="14" fontId="38" fillId="0" borderId="0" xfId="0" applyNumberFormat="1" applyFont="1" applyAlignment="1">
      <alignment horizontal="center" vertical="center" wrapText="1"/>
    </xf>
    <xf numFmtId="164" fontId="23" fillId="0" borderId="0" xfId="3" applyFont="1" applyBorder="1" applyAlignment="1" applyProtection="1">
      <alignment horizontal="center" vertical="center" wrapText="1"/>
    </xf>
    <xf numFmtId="167" fontId="38" fillId="2" borderId="52" xfId="2" applyFont="1" applyFill="1" applyBorder="1" applyAlignment="1" applyProtection="1">
      <alignment horizontal="center" vertical="center" wrapText="1"/>
    </xf>
    <xf numFmtId="167" fontId="38" fillId="2" borderId="43" xfId="2" applyFont="1" applyFill="1" applyBorder="1" applyAlignment="1" applyProtection="1">
      <alignment horizontal="center" vertical="center" wrapText="1"/>
    </xf>
    <xf numFmtId="165" fontId="23" fillId="2" borderId="43" xfId="3" applyNumberFormat="1" applyFont="1" applyFill="1" applyBorder="1" applyAlignment="1" applyProtection="1">
      <alignment horizontal="center" vertical="center" wrapText="1"/>
    </xf>
    <xf numFmtId="167" fontId="38" fillId="2" borderId="43" xfId="2" applyFont="1" applyFill="1" applyBorder="1" applyAlignment="1" applyProtection="1">
      <alignment horizontal="left" vertical="center" wrapText="1"/>
    </xf>
    <xf numFmtId="167" fontId="58" fillId="2" borderId="43" xfId="2" applyFont="1" applyFill="1" applyBorder="1" applyAlignment="1" applyProtection="1">
      <alignment horizontal="center" vertical="center" wrapText="1"/>
    </xf>
    <xf numFmtId="4" fontId="38" fillId="0" borderId="14" xfId="0" applyNumberFormat="1" applyFont="1" applyBorder="1"/>
    <xf numFmtId="4" fontId="38" fillId="0" borderId="14" xfId="0" applyNumberFormat="1" applyFont="1" applyBorder="1" applyAlignment="1">
      <alignment wrapText="1"/>
    </xf>
    <xf numFmtId="4" fontId="38" fillId="0" borderId="14" xfId="0" applyNumberFormat="1" applyFont="1" applyBorder="1" applyAlignment="1">
      <alignment horizontal="center"/>
    </xf>
    <xf numFmtId="14" fontId="38" fillId="0" borderId="14" xfId="0" applyNumberFormat="1" applyFont="1" applyBorder="1"/>
    <xf numFmtId="165" fontId="38" fillId="0" borderId="14" xfId="0" applyNumberFormat="1" applyFont="1" applyBorder="1"/>
    <xf numFmtId="165" fontId="38" fillId="0" borderId="14" xfId="0" applyNumberFormat="1" applyFont="1" applyBorder="1" applyAlignment="1">
      <alignment horizontal="center"/>
    </xf>
    <xf numFmtId="167" fontId="58" fillId="0" borderId="14" xfId="0" applyNumberFormat="1" applyFont="1" applyBorder="1" applyAlignment="1">
      <alignment horizontal="center"/>
    </xf>
    <xf numFmtId="167" fontId="38" fillId="0" borderId="14" xfId="2" applyFont="1" applyBorder="1" applyProtection="1"/>
    <xf numFmtId="167" fontId="58" fillId="3" borderId="61" xfId="2" applyFont="1" applyFill="1" applyBorder="1" applyProtection="1"/>
    <xf numFmtId="167" fontId="58" fillId="3" borderId="48" xfId="2" applyFont="1" applyFill="1" applyBorder="1" applyProtection="1"/>
    <xf numFmtId="167" fontId="23" fillId="3" borderId="36" xfId="2" applyFont="1" applyFill="1" applyBorder="1" applyProtection="1"/>
    <xf numFmtId="172" fontId="38" fillId="3" borderId="61" xfId="0" applyNumberFormat="1" applyFont="1" applyFill="1" applyBorder="1"/>
    <xf numFmtId="172" fontId="23" fillId="3" borderId="36" xfId="2" applyNumberFormat="1" applyFont="1" applyFill="1" applyBorder="1" applyProtection="1"/>
    <xf numFmtId="172" fontId="42" fillId="3" borderId="36" xfId="2" applyNumberFormat="1" applyFont="1" applyFill="1" applyBorder="1" applyProtection="1"/>
    <xf numFmtId="167" fontId="38" fillId="0" borderId="0" xfId="2" applyFont="1" applyBorder="1" applyAlignment="1" applyProtection="1">
      <alignment horizontal="center" vertical="center" wrapText="1"/>
    </xf>
    <xf numFmtId="165" fontId="23" fillId="0" borderId="0" xfId="3" applyNumberFormat="1" applyFont="1" applyBorder="1" applyAlignment="1" applyProtection="1">
      <alignment horizontal="center" vertical="center" wrapText="1"/>
    </xf>
    <xf numFmtId="167" fontId="38" fillId="0" borderId="0" xfId="2" applyFont="1" applyBorder="1" applyAlignment="1" applyProtection="1">
      <alignment horizontal="left" vertic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center"/>
    </xf>
    <xf numFmtId="14" fontId="38" fillId="0" borderId="0" xfId="0" applyNumberFormat="1" applyFont="1"/>
    <xf numFmtId="165" fontId="38" fillId="0" borderId="0" xfId="0" applyNumberFormat="1" applyFont="1" applyAlignment="1">
      <alignment horizontal="center"/>
    </xf>
    <xf numFmtId="0" fontId="38" fillId="7" borderId="33" xfId="0" applyFont="1" applyFill="1" applyBorder="1" applyAlignment="1">
      <alignment horizontal="center" vertical="center" textRotation="90" wrapText="1"/>
    </xf>
    <xf numFmtId="14" fontId="38" fillId="7" borderId="33" xfId="0" applyNumberFormat="1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textRotation="90" wrapText="1"/>
    </xf>
    <xf numFmtId="166" fontId="38" fillId="3" borderId="1" xfId="1" applyFont="1" applyFill="1" applyBorder="1" applyAlignment="1" applyProtection="1">
      <alignment horizontal="center" vertical="center"/>
    </xf>
    <xf numFmtId="0" fontId="38" fillId="7" borderId="34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3" fontId="38" fillId="0" borderId="39" xfId="1" applyNumberFormat="1" applyFont="1" applyBorder="1" applyProtection="1"/>
    <xf numFmtId="14" fontId="38" fillId="0" borderId="39" xfId="0" applyNumberFormat="1" applyFont="1" applyBorder="1" applyAlignment="1">
      <alignment horizontal="right" vertical="center" wrapText="1"/>
    </xf>
    <xf numFmtId="165" fontId="38" fillId="0" borderId="39" xfId="0" applyNumberFormat="1" applyFont="1" applyBorder="1" applyAlignment="1">
      <alignment horizontal="center" vertical="center" wrapText="1"/>
    </xf>
    <xf numFmtId="1" fontId="38" fillId="0" borderId="39" xfId="0" applyNumberFormat="1" applyFont="1" applyBorder="1" applyAlignment="1">
      <alignment horizontal="center" vertical="center" wrapText="1"/>
    </xf>
    <xf numFmtId="2" fontId="38" fillId="6" borderId="39" xfId="0" applyNumberFormat="1" applyFont="1" applyFill="1" applyBorder="1" applyAlignment="1">
      <alignment horizontal="right" vertical="center" wrapText="1"/>
    </xf>
    <xf numFmtId="4" fontId="38" fillId="6" borderId="39" xfId="0" applyNumberFormat="1" applyFont="1" applyFill="1" applyBorder="1" applyAlignment="1">
      <alignment horizontal="right" vertical="center" wrapText="1"/>
    </xf>
    <xf numFmtId="4" fontId="58" fillId="0" borderId="60" xfId="0" applyNumberFormat="1" applyFont="1" applyBorder="1" applyAlignment="1">
      <alignment horizontal="right" vertical="center" wrapText="1"/>
    </xf>
    <xf numFmtId="166" fontId="23" fillId="2" borderId="60" xfId="1" applyFont="1" applyFill="1" applyBorder="1" applyAlignment="1" applyProtection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173" fontId="38" fillId="0" borderId="1" xfId="1" applyNumberFormat="1" applyFont="1" applyBorder="1" applyAlignment="1" applyProtection="1">
      <alignment horizontal="center"/>
    </xf>
    <xf numFmtId="0" fontId="38" fillId="4" borderId="1" xfId="0" applyFont="1" applyFill="1" applyBorder="1" applyAlignment="1">
      <alignment horizontal="center" vertical="center" wrapText="1"/>
    </xf>
    <xf numFmtId="14" fontId="38" fillId="4" borderId="1" xfId="0" applyNumberFormat="1" applyFont="1" applyFill="1" applyBorder="1" applyAlignment="1">
      <alignment horizontal="center" vertical="center" wrapText="1"/>
    </xf>
    <xf numFmtId="165" fontId="38" fillId="4" borderId="1" xfId="0" applyNumberFormat="1" applyFont="1" applyFill="1" applyBorder="1" applyAlignment="1">
      <alignment horizontal="center" vertical="center" wrapText="1"/>
    </xf>
    <xf numFmtId="1" fontId="38" fillId="4" borderId="1" xfId="0" applyNumberFormat="1" applyFont="1" applyFill="1" applyBorder="1" applyAlignment="1">
      <alignment horizontal="center" vertical="center" wrapText="1"/>
    </xf>
    <xf numFmtId="167" fontId="38" fillId="4" borderId="1" xfId="2" applyFont="1" applyFill="1" applyBorder="1" applyAlignment="1" applyProtection="1">
      <alignment horizontal="right" vertical="center" wrapText="1"/>
    </xf>
    <xf numFmtId="167" fontId="38" fillId="4" borderId="5" xfId="2" applyFont="1" applyFill="1" applyBorder="1" applyAlignment="1" applyProtection="1">
      <alignment horizontal="center" vertical="center" wrapText="1"/>
    </xf>
    <xf numFmtId="14" fontId="38" fillId="0" borderId="34" xfId="0" applyNumberFormat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 wrapText="1"/>
    </xf>
    <xf numFmtId="167" fontId="38" fillId="6" borderId="1" xfId="2" applyFont="1" applyFill="1" applyBorder="1" applyAlignment="1" applyProtection="1">
      <alignment horizontal="right" vertical="center" wrapText="1"/>
    </xf>
    <xf numFmtId="172" fontId="38" fillId="0" borderId="50" xfId="2" applyNumberFormat="1" applyFont="1" applyBorder="1" applyAlignment="1" applyProtection="1">
      <alignment horizontal="right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67" fontId="38" fillId="6" borderId="1" xfId="2" applyFont="1" applyFill="1" applyBorder="1" applyAlignment="1" applyProtection="1">
      <alignment horizontal="center" vertical="center" wrapText="1"/>
    </xf>
    <xf numFmtId="167" fontId="23" fillId="2" borderId="51" xfId="2" applyFont="1" applyFill="1" applyBorder="1" applyAlignment="1" applyProtection="1">
      <alignment horizontal="right" vertical="center" wrapText="1"/>
    </xf>
    <xf numFmtId="173" fontId="38" fillId="0" borderId="1" xfId="1" applyNumberFormat="1" applyFont="1" applyBorder="1" applyProtection="1"/>
    <xf numFmtId="14" fontId="38" fillId="0" borderId="1" xfId="0" applyNumberFormat="1" applyFont="1" applyBorder="1" applyAlignment="1">
      <alignment horizontal="right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2" fontId="38" fillId="6" borderId="1" xfId="0" applyNumberFormat="1" applyFont="1" applyFill="1" applyBorder="1" applyAlignment="1">
      <alignment horizontal="right" vertical="center" wrapText="1"/>
    </xf>
    <xf numFmtId="4" fontId="38" fillId="6" borderId="1" xfId="0" applyNumberFormat="1" applyFont="1" applyFill="1" applyBorder="1" applyAlignment="1">
      <alignment horizontal="right" vertical="center" wrapText="1"/>
    </xf>
    <xf numFmtId="4" fontId="58" fillId="0" borderId="5" xfId="0" applyNumberFormat="1" applyFont="1" applyBorder="1" applyAlignment="1">
      <alignment horizontal="right" vertical="center" wrapText="1"/>
    </xf>
    <xf numFmtId="166" fontId="23" fillId="2" borderId="5" xfId="1" applyFont="1" applyFill="1" applyBorder="1" applyAlignment="1" applyProtection="1">
      <alignment horizontal="center" vertical="center" wrapText="1"/>
    </xf>
    <xf numFmtId="167" fontId="38" fillId="4" borderId="5" xfId="2" applyFont="1" applyFill="1" applyBorder="1" applyAlignment="1" applyProtection="1">
      <alignment horizontal="right" vertical="center" wrapText="1"/>
    </xf>
    <xf numFmtId="0" fontId="38" fillId="0" borderId="33" xfId="0" applyFont="1" applyBorder="1" applyAlignment="1">
      <alignment horizontal="center" vertical="center" wrapText="1"/>
    </xf>
    <xf numFmtId="173" fontId="38" fillId="0" borderId="33" xfId="1" applyNumberFormat="1" applyFont="1" applyBorder="1" applyProtection="1"/>
    <xf numFmtId="14" fontId="38" fillId="0" borderId="33" xfId="0" applyNumberFormat="1" applyFont="1" applyBorder="1" applyAlignment="1">
      <alignment horizontal="right" vertical="center" wrapText="1"/>
    </xf>
    <xf numFmtId="165" fontId="38" fillId="0" borderId="33" xfId="0" applyNumberFormat="1" applyFont="1" applyBorder="1" applyAlignment="1">
      <alignment horizontal="center" vertical="center" wrapText="1"/>
    </xf>
    <xf numFmtId="1" fontId="38" fillId="0" borderId="33" xfId="0" applyNumberFormat="1" applyFont="1" applyBorder="1" applyAlignment="1">
      <alignment horizontal="center" vertical="center" wrapText="1"/>
    </xf>
    <xf numFmtId="2" fontId="38" fillId="6" borderId="33" xfId="0" applyNumberFormat="1" applyFont="1" applyFill="1" applyBorder="1" applyAlignment="1">
      <alignment horizontal="right" vertical="center" wrapText="1"/>
    </xf>
    <xf numFmtId="4" fontId="38" fillId="6" borderId="33" xfId="0" applyNumberFormat="1" applyFont="1" applyFill="1" applyBorder="1" applyAlignment="1">
      <alignment horizontal="right" vertical="center" wrapText="1"/>
    </xf>
    <xf numFmtId="4" fontId="58" fillId="0" borderId="11" xfId="0" applyNumberFormat="1" applyFont="1" applyBorder="1" applyAlignment="1">
      <alignment horizontal="right" vertical="center" wrapText="1"/>
    </xf>
    <xf numFmtId="166" fontId="23" fillId="2" borderId="11" xfId="1" applyFont="1" applyFill="1" applyBorder="1" applyAlignment="1" applyProtection="1">
      <alignment horizontal="center" vertical="center" wrapText="1"/>
    </xf>
    <xf numFmtId="0" fontId="38" fillId="0" borderId="63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center" vertical="center" wrapText="1"/>
    </xf>
    <xf numFmtId="173" fontId="38" fillId="0" borderId="20" xfId="1" applyNumberFormat="1" applyFont="1" applyBorder="1" applyAlignment="1" applyProtection="1">
      <alignment horizontal="center"/>
    </xf>
    <xf numFmtId="0" fontId="38" fillId="4" borderId="20" xfId="0" applyFont="1" applyFill="1" applyBorder="1" applyAlignment="1">
      <alignment horizontal="center" vertical="center" wrapText="1"/>
    </xf>
    <xf numFmtId="14" fontId="38" fillId="4" borderId="20" xfId="0" applyNumberFormat="1" applyFont="1" applyFill="1" applyBorder="1" applyAlignment="1">
      <alignment horizontal="center" vertical="center" wrapText="1"/>
    </xf>
    <xf numFmtId="165" fontId="38" fillId="4" borderId="20" xfId="0" applyNumberFormat="1" applyFont="1" applyFill="1" applyBorder="1" applyAlignment="1">
      <alignment horizontal="center" vertical="center" wrapText="1"/>
    </xf>
    <xf numFmtId="0" fontId="58" fillId="0" borderId="14" xfId="0" applyFont="1" applyBorder="1" applyAlignment="1">
      <alignment horizontal="left" vertical="center" wrapText="1"/>
    </xf>
    <xf numFmtId="0" fontId="58" fillId="0" borderId="14" xfId="0" applyFont="1" applyBorder="1" applyAlignment="1">
      <alignment horizontal="center" vertical="center" wrapText="1"/>
    </xf>
    <xf numFmtId="173" fontId="38" fillId="0" borderId="14" xfId="1" applyNumberFormat="1" applyFont="1" applyBorder="1" applyProtection="1"/>
    <xf numFmtId="14" fontId="58" fillId="0" borderId="14" xfId="0" applyNumberFormat="1" applyFont="1" applyBorder="1" applyAlignment="1">
      <alignment horizontal="center" vertical="center" wrapText="1"/>
    </xf>
    <xf numFmtId="14" fontId="58" fillId="0" borderId="14" xfId="0" applyNumberFormat="1" applyFont="1" applyBorder="1" applyAlignment="1">
      <alignment horizontal="right" vertical="center" wrapText="1"/>
    </xf>
    <xf numFmtId="165" fontId="58" fillId="0" borderId="14" xfId="0" applyNumberFormat="1" applyFont="1" applyBorder="1" applyAlignment="1">
      <alignment horizontal="center" vertical="center" wrapText="1"/>
    </xf>
    <xf numFmtId="14" fontId="58" fillId="0" borderId="64" xfId="0" applyNumberFormat="1" applyFont="1" applyBorder="1" applyAlignment="1">
      <alignment horizontal="center" vertical="center" wrapText="1"/>
    </xf>
    <xf numFmtId="1" fontId="58" fillId="6" borderId="65" xfId="0" applyNumberFormat="1" applyFont="1" applyFill="1" applyBorder="1" applyAlignment="1">
      <alignment horizontal="center" vertical="center" wrapText="1"/>
    </xf>
    <xf numFmtId="2" fontId="58" fillId="6" borderId="66" xfId="0" applyNumberFormat="1" applyFont="1" applyFill="1" applyBorder="1" applyAlignment="1">
      <alignment horizontal="right" vertical="center" wrapText="1"/>
    </xf>
    <xf numFmtId="14" fontId="58" fillId="0" borderId="66" xfId="0" applyNumberFormat="1" applyFont="1" applyBorder="1" applyAlignment="1">
      <alignment horizontal="center" vertical="center" wrapText="1"/>
    </xf>
    <xf numFmtId="1" fontId="58" fillId="6" borderId="66" xfId="0" applyNumberFormat="1" applyFont="1" applyFill="1" applyBorder="1" applyAlignment="1">
      <alignment horizontal="center" vertical="center" wrapText="1"/>
    </xf>
    <xf numFmtId="4" fontId="58" fillId="6" borderId="66" xfId="0" applyNumberFormat="1" applyFont="1" applyFill="1" applyBorder="1" applyAlignment="1">
      <alignment horizontal="right" vertical="center" wrapText="1"/>
    </xf>
    <xf numFmtId="4" fontId="58" fillId="0" borderId="42" xfId="0" applyNumberFormat="1" applyFont="1" applyBorder="1" applyAlignment="1">
      <alignment horizontal="right" vertical="center" wrapText="1"/>
    </xf>
    <xf numFmtId="166" fontId="23" fillId="2" borderId="67" xfId="1" applyFont="1" applyFill="1" applyBorder="1" applyAlignment="1" applyProtection="1">
      <alignment horizontal="center" vertical="center" wrapText="1"/>
    </xf>
    <xf numFmtId="0" fontId="58" fillId="8" borderId="0" xfId="0" applyFont="1" applyFill="1"/>
    <xf numFmtId="0" fontId="38" fillId="0" borderId="14" xfId="0" applyFont="1" applyBorder="1" applyAlignment="1">
      <alignment vertical="center" wrapText="1"/>
    </xf>
    <xf numFmtId="0" fontId="38" fillId="0" borderId="14" xfId="0" applyFont="1" applyBorder="1" applyAlignment="1">
      <alignment horizontal="center" vertical="center" wrapText="1"/>
    </xf>
    <xf numFmtId="173" fontId="38" fillId="0" borderId="14" xfId="1" applyNumberFormat="1" applyFont="1" applyBorder="1" applyAlignment="1" applyProtection="1">
      <alignment horizontal="center"/>
    </xf>
    <xf numFmtId="14" fontId="38" fillId="0" borderId="14" xfId="0" applyNumberFormat="1" applyFont="1" applyBorder="1" applyAlignment="1">
      <alignment horizontal="center" vertical="center" wrapText="1"/>
    </xf>
    <xf numFmtId="165" fontId="38" fillId="0" borderId="64" xfId="0" applyNumberFormat="1" applyFont="1" applyBorder="1" applyAlignment="1">
      <alignment horizontal="center" vertical="center" wrapText="1"/>
    </xf>
    <xf numFmtId="1" fontId="58" fillId="6" borderId="12" xfId="0" applyNumberFormat="1" applyFont="1" applyFill="1" applyBorder="1" applyAlignment="1">
      <alignment horizontal="center" vertical="center" wrapText="1"/>
    </xf>
    <xf numFmtId="167" fontId="38" fillId="6" borderId="13" xfId="2" applyFont="1" applyFill="1" applyBorder="1" applyAlignment="1" applyProtection="1">
      <alignment horizontal="right" vertical="center" wrapText="1"/>
    </xf>
    <xf numFmtId="1" fontId="58" fillId="6" borderId="11" xfId="0" applyNumberFormat="1" applyFont="1" applyFill="1" applyBorder="1" applyAlignment="1">
      <alignment horizontal="center" vertical="center" wrapText="1"/>
    </xf>
    <xf numFmtId="167" fontId="38" fillId="6" borderId="68" xfId="2" applyFont="1" applyFill="1" applyBorder="1" applyAlignment="1" applyProtection="1">
      <alignment horizontal="right" vertical="center" wrapText="1"/>
    </xf>
    <xf numFmtId="167" fontId="58" fillId="6" borderId="13" xfId="2" applyFont="1" applyFill="1" applyBorder="1" applyAlignment="1" applyProtection="1">
      <alignment horizontal="right" vertical="center" wrapText="1"/>
    </xf>
    <xf numFmtId="172" fontId="38" fillId="6" borderId="58" xfId="0" applyNumberFormat="1" applyFont="1" applyFill="1" applyBorder="1" applyAlignment="1">
      <alignment horizontal="right" vertical="center" wrapText="1"/>
    </xf>
    <xf numFmtId="167" fontId="58" fillId="6" borderId="70" xfId="0" applyNumberFormat="1" applyFont="1" applyFill="1" applyBorder="1" applyAlignment="1">
      <alignment horizontal="right" vertical="center" wrapText="1"/>
    </xf>
    <xf numFmtId="167" fontId="42" fillId="2" borderId="70" xfId="2" applyFont="1" applyFill="1" applyBorder="1" applyAlignment="1" applyProtection="1">
      <alignment horizontal="right" vertical="center" wrapText="1"/>
    </xf>
    <xf numFmtId="0" fontId="58" fillId="0" borderId="0" xfId="0" applyFont="1"/>
    <xf numFmtId="0" fontId="38" fillId="0" borderId="0" xfId="0" applyFont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 wrapText="1"/>
    </xf>
    <xf numFmtId="14" fontId="38" fillId="0" borderId="0" xfId="0" applyNumberFormat="1" applyFont="1" applyAlignment="1">
      <alignment horizontal="right" vertical="center" wrapText="1"/>
    </xf>
    <xf numFmtId="1" fontId="38" fillId="0" borderId="0" xfId="0" applyNumberFormat="1" applyFont="1" applyAlignment="1">
      <alignment horizontal="center" vertical="center" wrapText="1"/>
    </xf>
    <xf numFmtId="2" fontId="38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right" vertical="center" wrapText="1"/>
    </xf>
    <xf numFmtId="4" fontId="58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14" fontId="38" fillId="4" borderId="0" xfId="0" applyNumberFormat="1" applyFont="1" applyFill="1" applyAlignment="1">
      <alignment horizontal="center" vertical="center" wrapText="1"/>
    </xf>
    <xf numFmtId="165" fontId="38" fillId="4" borderId="0" xfId="0" applyNumberFormat="1" applyFont="1" applyFill="1" applyAlignment="1">
      <alignment horizontal="center" vertical="center" wrapText="1"/>
    </xf>
    <xf numFmtId="1" fontId="38" fillId="4" borderId="0" xfId="0" applyNumberFormat="1" applyFont="1" applyFill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167" fontId="38" fillId="0" borderId="0" xfId="0" applyNumberFormat="1" applyFont="1" applyAlignment="1">
      <alignment horizontal="center" vertical="center" wrapText="1"/>
    </xf>
    <xf numFmtId="0" fontId="38" fillId="2" borderId="71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horizontal="center" vertical="center" wrapText="1"/>
    </xf>
    <xf numFmtId="0" fontId="38" fillId="2" borderId="73" xfId="0" applyFont="1" applyFill="1" applyBorder="1" applyAlignment="1">
      <alignment horizontal="center" vertical="center" wrapText="1"/>
    </xf>
    <xf numFmtId="0" fontId="58" fillId="2" borderId="73" xfId="0" applyFont="1" applyFill="1" applyBorder="1" applyAlignment="1">
      <alignment horizontal="center" vertical="center" wrapText="1"/>
    </xf>
    <xf numFmtId="0" fontId="58" fillId="2" borderId="74" xfId="0" applyFont="1" applyFill="1" applyBorder="1" applyAlignment="1">
      <alignment horizontal="center" vertical="center"/>
    </xf>
    <xf numFmtId="0" fontId="58" fillId="2" borderId="75" xfId="0" applyFont="1" applyFill="1" applyBorder="1" applyAlignment="1">
      <alignment horizontal="center" vertical="center"/>
    </xf>
    <xf numFmtId="0" fontId="58" fillId="2" borderId="76" xfId="0" applyFont="1" applyFill="1" applyBorder="1" applyAlignment="1">
      <alignment horizontal="center" vertical="center" wrapText="1"/>
    </xf>
    <xf numFmtId="0" fontId="58" fillId="2" borderId="77" xfId="0" applyFont="1" applyFill="1" applyBorder="1" applyAlignment="1">
      <alignment horizontal="center" vertical="center" wrapText="1"/>
    </xf>
    <xf numFmtId="0" fontId="58" fillId="2" borderId="78" xfId="0" applyFont="1" applyFill="1" applyBorder="1" applyAlignment="1">
      <alignment horizontal="center" vertical="center" wrapText="1"/>
    </xf>
    <xf numFmtId="0" fontId="58" fillId="2" borderId="74" xfId="0" applyFont="1" applyFill="1" applyBorder="1" applyAlignment="1">
      <alignment horizontal="center" vertical="center" wrapText="1"/>
    </xf>
    <xf numFmtId="0" fontId="38" fillId="2" borderId="79" xfId="0" applyFont="1" applyFill="1" applyBorder="1" applyAlignment="1">
      <alignment horizontal="center" vertical="center" wrapText="1"/>
    </xf>
    <xf numFmtId="0" fontId="38" fillId="2" borderId="77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27" xfId="0" applyFont="1" applyFill="1" applyBorder="1" applyAlignment="1">
      <alignment vertical="center" wrapText="1"/>
    </xf>
    <xf numFmtId="0" fontId="38" fillId="0" borderId="80" xfId="0" applyFont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167" fontId="38" fillId="0" borderId="82" xfId="2" applyFont="1" applyBorder="1" applyAlignment="1" applyProtection="1">
      <alignment horizontal="center" vertical="center" wrapText="1"/>
    </xf>
    <xf numFmtId="0" fontId="38" fillId="0" borderId="80" xfId="0" applyFont="1" applyBorder="1" applyAlignment="1">
      <alignment vertical="center" wrapText="1"/>
    </xf>
    <xf numFmtId="1" fontId="38" fillId="0" borderId="27" xfId="0" applyNumberFormat="1" applyFont="1" applyBorder="1" applyAlignment="1">
      <alignment horizontal="center" vertical="center" wrapText="1"/>
    </xf>
    <xf numFmtId="167" fontId="38" fillId="0" borderId="28" xfId="2" applyFont="1" applyBorder="1" applyAlignment="1" applyProtection="1">
      <alignment horizontal="right" wrapText="1"/>
    </xf>
    <xf numFmtId="167" fontId="38" fillId="0" borderId="28" xfId="2" applyFont="1" applyBorder="1" applyAlignment="1" applyProtection="1">
      <alignment wrapText="1"/>
    </xf>
    <xf numFmtId="167" fontId="38" fillId="0" borderId="83" xfId="2" applyFont="1" applyBorder="1" applyAlignment="1" applyProtection="1">
      <alignment horizontal="right" wrapText="1"/>
    </xf>
    <xf numFmtId="0" fontId="58" fillId="0" borderId="8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167" fontId="58" fillId="0" borderId="0" xfId="2" applyFont="1" applyBorder="1" applyAlignment="1" applyProtection="1">
      <alignment horizontal="center" vertical="center" wrapText="1"/>
    </xf>
    <xf numFmtId="167" fontId="58" fillId="0" borderId="82" xfId="2" applyFont="1" applyBorder="1" applyAlignment="1" applyProtection="1">
      <alignment horizontal="center" vertical="center" wrapText="1"/>
    </xf>
    <xf numFmtId="172" fontId="38" fillId="0" borderId="28" xfId="2" applyNumberFormat="1" applyFont="1" applyBorder="1" applyAlignment="1" applyProtection="1">
      <alignment horizontal="right" wrapText="1"/>
    </xf>
    <xf numFmtId="167" fontId="58" fillId="0" borderId="83" xfId="2" applyFont="1" applyBorder="1" applyAlignment="1" applyProtection="1">
      <alignment horizontal="right" wrapText="1"/>
    </xf>
    <xf numFmtId="0" fontId="38" fillId="2" borderId="84" xfId="0" applyFont="1" applyFill="1" applyBorder="1" applyAlignment="1">
      <alignment horizontal="center" vertical="center" wrapText="1"/>
    </xf>
    <xf numFmtId="0" fontId="38" fillId="2" borderId="85" xfId="0" applyFont="1" applyFill="1" applyBorder="1" applyAlignment="1">
      <alignment vertical="center" wrapText="1"/>
    </xf>
    <xf numFmtId="167" fontId="38" fillId="2" borderId="86" xfId="2" applyFont="1" applyFill="1" applyBorder="1" applyAlignment="1" applyProtection="1">
      <alignment wrapText="1"/>
    </xf>
    <xf numFmtId="167" fontId="58" fillId="2" borderId="86" xfId="2" applyFont="1" applyFill="1" applyBorder="1" applyAlignment="1" applyProtection="1">
      <alignment wrapText="1"/>
    </xf>
    <xf numFmtId="169" fontId="43" fillId="0" borderId="87" xfId="0" applyNumberFormat="1" applyFont="1" applyBorder="1" applyAlignment="1">
      <alignment horizontal="center" vertical="center"/>
    </xf>
    <xf numFmtId="169" fontId="43" fillId="0" borderId="88" xfId="0" applyNumberFormat="1" applyFont="1" applyBorder="1" applyAlignment="1">
      <alignment horizontal="center" vertical="center"/>
    </xf>
    <xf numFmtId="167" fontId="24" fillId="0" borderId="89" xfId="2" applyFont="1" applyBorder="1" applyAlignment="1" applyProtection="1">
      <alignment horizontal="center" vertical="center" wrapText="1"/>
    </xf>
    <xf numFmtId="167" fontId="24" fillId="0" borderId="90" xfId="2" applyFont="1" applyBorder="1" applyAlignment="1" applyProtection="1">
      <alignment horizontal="center" vertical="center" wrapText="1"/>
    </xf>
    <xf numFmtId="169" fontId="43" fillId="0" borderId="87" xfId="0" applyNumberFormat="1" applyFont="1" applyBorder="1" applyAlignment="1">
      <alignment vertical="center" wrapText="1"/>
    </xf>
    <xf numFmtId="166" fontId="38" fillId="0" borderId="91" xfId="1" applyFont="1" applyBorder="1" applyProtection="1"/>
    <xf numFmtId="172" fontId="43" fillId="0" borderId="91" xfId="2" applyNumberFormat="1" applyFont="1" applyBorder="1" applyAlignment="1" applyProtection="1">
      <alignment horizontal="right" wrapText="1"/>
    </xf>
    <xf numFmtId="172" fontId="43" fillId="0" borderId="92" xfId="2" applyNumberFormat="1" applyFont="1" applyBorder="1" applyAlignment="1" applyProtection="1">
      <alignment horizontal="right" wrapText="1"/>
    </xf>
    <xf numFmtId="0" fontId="38" fillId="0" borderId="93" xfId="0" applyFont="1" applyBorder="1" applyAlignment="1">
      <alignment horizontal="center" vertical="center"/>
    </xf>
    <xf numFmtId="0" fontId="38" fillId="0" borderId="94" xfId="0" applyFont="1" applyBorder="1" applyAlignment="1">
      <alignment horizontal="center" vertical="center"/>
    </xf>
    <xf numFmtId="167" fontId="38" fillId="0" borderId="95" xfId="2" applyFont="1" applyBorder="1" applyAlignment="1" applyProtection="1">
      <alignment horizontal="center"/>
    </xf>
    <xf numFmtId="167" fontId="38" fillId="0" borderId="96" xfId="2" applyFont="1" applyBorder="1" applyProtection="1"/>
    <xf numFmtId="167" fontId="38" fillId="0" borderId="97" xfId="2" applyFont="1" applyBorder="1" applyAlignment="1" applyProtection="1">
      <alignment horizontal="center" vertical="center" wrapText="1"/>
    </xf>
    <xf numFmtId="0" fontId="38" fillId="0" borderId="9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167" fontId="38" fillId="0" borderId="100" xfId="2" applyFont="1" applyBorder="1" applyAlignment="1" applyProtection="1">
      <alignment horizontal="center"/>
    </xf>
    <xf numFmtId="167" fontId="38" fillId="0" borderId="101" xfId="2" applyFont="1" applyBorder="1" applyProtection="1"/>
    <xf numFmtId="167" fontId="38" fillId="0" borderId="102" xfId="2" applyFont="1" applyBorder="1" applyAlignment="1" applyProtection="1">
      <alignment horizontal="center" vertical="center" wrapText="1"/>
    </xf>
    <xf numFmtId="0" fontId="38" fillId="9" borderId="103" xfId="0" applyFont="1" applyFill="1" applyBorder="1" applyAlignment="1">
      <alignment horizontal="center" vertical="center"/>
    </xf>
    <xf numFmtId="0" fontId="38" fillId="9" borderId="104" xfId="0" applyFont="1" applyFill="1" applyBorder="1" applyAlignment="1">
      <alignment horizontal="center" vertical="center"/>
    </xf>
    <xf numFmtId="167" fontId="38" fillId="9" borderId="105" xfId="2" applyFont="1" applyFill="1" applyBorder="1" applyAlignment="1" applyProtection="1">
      <alignment horizontal="center"/>
    </xf>
    <xf numFmtId="167" fontId="38" fillId="9" borderId="106" xfId="2" applyFont="1" applyFill="1" applyBorder="1" applyProtection="1"/>
    <xf numFmtId="167" fontId="38" fillId="9" borderId="107" xfId="2" applyFont="1" applyFill="1" applyBorder="1" applyAlignment="1" applyProtection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vertical="center" wrapText="1"/>
    </xf>
    <xf numFmtId="0" fontId="0" fillId="0" borderId="114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5" xfId="0" applyBorder="1" applyAlignment="1">
      <alignment horizontal="center"/>
    </xf>
    <xf numFmtId="0" fontId="57" fillId="0" borderId="116" xfId="0" applyFont="1" applyBorder="1" applyAlignment="1">
      <alignment horizontal="center" vertical="center" wrapText="1"/>
    </xf>
    <xf numFmtId="2" fontId="3" fillId="0" borderId="117" xfId="0" applyNumberFormat="1" applyFont="1" applyBorder="1" applyAlignment="1">
      <alignment horizontal="center" vertical="center" wrapText="1"/>
    </xf>
    <xf numFmtId="2" fontId="3" fillId="0" borderId="118" xfId="0" applyNumberFormat="1" applyFont="1" applyBorder="1" applyAlignment="1">
      <alignment vertical="center" wrapText="1"/>
    </xf>
    <xf numFmtId="0" fontId="61" fillId="0" borderId="81" xfId="0" applyFont="1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4" fontId="0" fillId="0" borderId="117" xfId="0" applyNumberFormat="1" applyBorder="1" applyAlignment="1">
      <alignment horizontal="center"/>
    </xf>
    <xf numFmtId="4" fontId="0" fillId="0" borderId="118" xfId="0" applyNumberFormat="1" applyBorder="1" applyAlignment="1">
      <alignment horizontal="center"/>
    </xf>
    <xf numFmtId="0" fontId="0" fillId="0" borderId="119" xfId="0" applyBorder="1" applyAlignment="1">
      <alignment horizontal="center"/>
    </xf>
    <xf numFmtId="0" fontId="3" fillId="0" borderId="116" xfId="0" applyFont="1" applyBorder="1" applyAlignment="1">
      <alignment horizontal="center" vertical="center" wrapText="1"/>
    </xf>
    <xf numFmtId="0" fontId="0" fillId="0" borderId="81" xfId="0" applyBorder="1" applyAlignment="1">
      <alignment horizontal="center"/>
    </xf>
    <xf numFmtId="0" fontId="57" fillId="0" borderId="120" xfId="0" applyFont="1" applyBorder="1" applyAlignment="1">
      <alignment horizontal="center" vertical="center" wrapText="1"/>
    </xf>
    <xf numFmtId="2" fontId="57" fillId="0" borderId="121" xfId="0" applyNumberFormat="1" applyFont="1" applyBorder="1" applyAlignment="1">
      <alignment horizontal="center" vertical="center" wrapText="1"/>
    </xf>
    <xf numFmtId="2" fontId="62" fillId="0" borderId="122" xfId="0" applyNumberFormat="1" applyFont="1" applyBorder="1" applyAlignment="1">
      <alignment vertical="center" wrapText="1"/>
    </xf>
    <xf numFmtId="0" fontId="61" fillId="0" borderId="123" xfId="0" applyFont="1" applyBorder="1" applyAlignment="1">
      <alignment horizontal="center"/>
    </xf>
    <xf numFmtId="0" fontId="61" fillId="0" borderId="121" xfId="0" applyFont="1" applyBorder="1" applyAlignment="1">
      <alignment horizontal="center"/>
    </xf>
    <xf numFmtId="0" fontId="63" fillId="0" borderId="122" xfId="0" applyFont="1" applyBorder="1" applyAlignment="1">
      <alignment horizontal="center"/>
    </xf>
    <xf numFmtId="0" fontId="61" fillId="0" borderId="124" xfId="0" applyFont="1" applyBorder="1" applyAlignment="1">
      <alignment horizontal="center"/>
    </xf>
    <xf numFmtId="1" fontId="61" fillId="0" borderId="121" xfId="0" applyNumberFormat="1" applyFont="1" applyBorder="1" applyAlignment="1">
      <alignment horizontal="center"/>
    </xf>
    <xf numFmtId="4" fontId="0" fillId="0" borderId="122" xfId="0" applyNumberFormat="1" applyBorder="1" applyAlignment="1">
      <alignment horizontal="center"/>
    </xf>
    <xf numFmtId="0" fontId="63" fillId="0" borderId="125" xfId="0" applyFont="1" applyBorder="1" applyAlignment="1">
      <alignment horizontal="center"/>
    </xf>
    <xf numFmtId="0" fontId="57" fillId="0" borderId="80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29" xfId="0" applyFont="1" applyBorder="1" applyAlignment="1">
      <alignment vertical="center" wrapText="1"/>
    </xf>
    <xf numFmtId="0" fontId="57" fillId="0" borderId="130" xfId="0" applyFont="1" applyBorder="1" applyAlignment="1">
      <alignment vertical="center" wrapText="1"/>
    </xf>
    <xf numFmtId="0" fontId="57" fillId="0" borderId="98" xfId="0" applyFont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wrapText="1"/>
    </xf>
    <xf numFmtId="0" fontId="57" fillId="0" borderId="131" xfId="0" applyFont="1" applyBorder="1" applyAlignment="1">
      <alignment vertical="center" wrapText="1"/>
    </xf>
    <xf numFmtId="0" fontId="57" fillId="0" borderId="10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5" fillId="2" borderId="0" xfId="0" applyFont="1" applyFill="1" applyAlignment="1">
      <alignment horizontal="center" vertical="center" wrapText="1"/>
    </xf>
    <xf numFmtId="0" fontId="66" fillId="0" borderId="0" xfId="0" applyFont="1" applyAlignment="1" applyProtection="1">
      <alignment horizontal="right" wrapText="1"/>
      <protection locked="0"/>
    </xf>
    <xf numFmtId="166" fontId="20" fillId="3" borderId="1" xfId="0" applyNumberFormat="1" applyFont="1" applyFill="1" applyBorder="1" applyAlignment="1">
      <alignment horizontal="center" vertical="center" wrapText="1"/>
    </xf>
    <xf numFmtId="0" fontId="4" fillId="10" borderId="13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1" fillId="0" borderId="0" xfId="0" applyFont="1" applyAlignment="1" applyProtection="1">
      <alignment wrapText="1"/>
      <protection locked="0"/>
    </xf>
    <xf numFmtId="14" fontId="70" fillId="4" borderId="0" xfId="0" applyNumberFormat="1" applyFont="1" applyFill="1" applyAlignment="1">
      <alignment horizontal="center" vertical="center" wrapText="1"/>
    </xf>
    <xf numFmtId="3" fontId="70" fillId="4" borderId="0" xfId="0" applyNumberFormat="1" applyFont="1" applyFill="1" applyAlignment="1">
      <alignment horizontal="center" vertical="center" wrapText="1"/>
    </xf>
    <xf numFmtId="0" fontId="71" fillId="0" borderId="0" xfId="0" applyFont="1" applyAlignment="1">
      <alignment wrapText="1"/>
    </xf>
    <xf numFmtId="0" fontId="71" fillId="4" borderId="0" xfId="0" applyFont="1" applyFill="1" applyAlignment="1">
      <alignment wrapText="1"/>
    </xf>
    <xf numFmtId="0" fontId="20" fillId="0" borderId="142" xfId="0" applyFont="1" applyBorder="1" applyAlignment="1" applyProtection="1">
      <alignment horizontal="right" vertical="center" wrapText="1"/>
      <protection locked="0"/>
    </xf>
    <xf numFmtId="0" fontId="72" fillId="0" borderId="72" xfId="0" applyFont="1" applyBorder="1" applyAlignment="1" applyProtection="1">
      <alignment horizontal="center" vertical="center"/>
      <protection locked="0"/>
    </xf>
    <xf numFmtId="0" fontId="20" fillId="11" borderId="142" xfId="0" applyFont="1" applyFill="1" applyBorder="1" applyAlignment="1" applyProtection="1">
      <alignment vertical="center" wrapText="1"/>
      <protection locked="0"/>
    </xf>
    <xf numFmtId="0" fontId="20" fillId="0" borderId="142" xfId="0" applyFont="1" applyBorder="1" applyAlignment="1" applyProtection="1">
      <alignment horizontal="center" vertical="center" wrapText="1"/>
      <protection locked="0"/>
    </xf>
    <xf numFmtId="14" fontId="73" fillId="0" borderId="1" xfId="0" applyNumberFormat="1" applyFont="1" applyBorder="1" applyAlignment="1" applyProtection="1">
      <alignment horizontal="center" vertical="center"/>
      <protection locked="0"/>
    </xf>
    <xf numFmtId="0" fontId="20" fillId="11" borderId="142" xfId="0" applyFont="1" applyFill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14" fontId="20" fillId="0" borderId="142" xfId="0" applyNumberFormat="1" applyFont="1" applyBorder="1" applyAlignment="1" applyProtection="1">
      <alignment horizontal="right" vertical="center" wrapText="1"/>
      <protection locked="0"/>
    </xf>
    <xf numFmtId="165" fontId="20" fillId="0" borderId="142" xfId="0" applyNumberFormat="1" applyFont="1" applyBorder="1" applyAlignment="1" applyProtection="1">
      <alignment horizontal="right" vertical="center" wrapText="1"/>
      <protection locked="0"/>
    </xf>
    <xf numFmtId="9" fontId="41" fillId="0" borderId="22" xfId="3" applyNumberFormat="1" applyBorder="1" applyAlignment="1" applyProtection="1">
      <alignment horizontal="center" vertical="center" wrapText="1"/>
      <protection locked="0"/>
    </xf>
    <xf numFmtId="14" fontId="20" fillId="11" borderId="143" xfId="0" applyNumberFormat="1" applyFont="1" applyFill="1" applyBorder="1" applyAlignment="1" applyProtection="1">
      <alignment vertical="center" wrapText="1"/>
      <protection locked="0"/>
    </xf>
    <xf numFmtId="0" fontId="20" fillId="11" borderId="143" xfId="0" applyFont="1" applyFill="1" applyBorder="1" applyAlignment="1" applyProtection="1">
      <alignment vertical="center" wrapText="1"/>
      <protection locked="0"/>
    </xf>
    <xf numFmtId="0" fontId="20" fillId="11" borderId="143" xfId="0" applyFont="1" applyFill="1" applyBorder="1" applyAlignment="1" applyProtection="1">
      <alignment horizontal="center" vertical="center" wrapText="1"/>
      <protection locked="0"/>
    </xf>
    <xf numFmtId="0" fontId="20" fillId="0" borderId="143" xfId="0" applyFont="1" applyBorder="1" applyAlignment="1" applyProtection="1">
      <alignment horizontal="center" vertical="center" wrapText="1"/>
      <protection locked="0"/>
    </xf>
    <xf numFmtId="14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165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4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wrapText="1"/>
    </xf>
    <xf numFmtId="0" fontId="74" fillId="0" borderId="0" xfId="0" applyFont="1" applyAlignment="1">
      <alignment wrapText="1"/>
    </xf>
    <xf numFmtId="14" fontId="70" fillId="0" borderId="0" xfId="0" applyNumberFormat="1" applyFont="1" applyAlignment="1">
      <alignment horizontal="center" vertical="center" wrapText="1"/>
    </xf>
    <xf numFmtId="0" fontId="71" fillId="0" borderId="29" xfId="0" applyFont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0" fontId="75" fillId="0" borderId="137" xfId="0" applyFont="1" applyBorder="1" applyAlignment="1" applyProtection="1">
      <alignment horizontal="center" vertical="center" wrapText="1"/>
      <protection locked="0"/>
    </xf>
    <xf numFmtId="0" fontId="75" fillId="0" borderId="138" xfId="0" applyFont="1" applyBorder="1" applyAlignment="1" applyProtection="1">
      <alignment horizontal="center" vertical="center" wrapText="1"/>
      <protection locked="0"/>
    </xf>
    <xf numFmtId="0" fontId="75" fillId="0" borderId="17" xfId="0" applyFont="1" applyBorder="1" applyAlignment="1" applyProtection="1">
      <alignment horizontal="center" vertical="center" wrapText="1"/>
      <protection locked="0"/>
    </xf>
    <xf numFmtId="0" fontId="76" fillId="10" borderId="139" xfId="0" applyFont="1" applyFill="1" applyBorder="1" applyAlignment="1">
      <alignment horizontal="center" vertical="center" wrapText="1"/>
    </xf>
    <xf numFmtId="0" fontId="76" fillId="10" borderId="140" xfId="0" applyFont="1" applyFill="1" applyBorder="1" applyAlignment="1">
      <alignment horizontal="center" vertical="center" wrapText="1"/>
    </xf>
    <xf numFmtId="0" fontId="77" fillId="0" borderId="0" xfId="0" applyFont="1" applyAlignment="1" applyProtection="1">
      <alignment wrapText="1"/>
      <protection locked="0"/>
    </xf>
    <xf numFmtId="0" fontId="78" fillId="10" borderId="138" xfId="0" applyFont="1" applyFill="1" applyBorder="1" applyAlignment="1">
      <alignment horizontal="center" vertical="center" wrapText="1"/>
    </xf>
    <xf numFmtId="14" fontId="22" fillId="4" borderId="0" xfId="0" applyNumberFormat="1" applyFont="1" applyFill="1" applyAlignment="1">
      <alignment horizontal="center" vertical="center" wrapText="1"/>
    </xf>
    <xf numFmtId="14" fontId="24" fillId="0" borderId="0" xfId="3" applyNumberFormat="1" applyFont="1" applyBorder="1" applyAlignment="1" applyProtection="1">
      <alignment horizontal="center" vertical="center" wrapText="1"/>
      <protection locked="0"/>
    </xf>
    <xf numFmtId="3" fontId="24" fillId="0" borderId="0" xfId="0" applyNumberFormat="1" applyFont="1" applyAlignment="1">
      <alignment horizontal="center" vertical="center" wrapText="1"/>
    </xf>
    <xf numFmtId="0" fontId="4" fillId="10" borderId="13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center"/>
      <protection locked="0"/>
    </xf>
    <xf numFmtId="0" fontId="31" fillId="0" borderId="20" xfId="0" applyFont="1" applyBorder="1" applyAlignment="1" applyProtection="1">
      <alignment horizontal="left" vertical="top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70" fillId="4" borderId="0" xfId="0" applyFont="1" applyFill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8" fillId="4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67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63" xfId="0" applyFont="1" applyFill="1" applyBorder="1" applyAlignment="1" applyProtection="1">
      <alignment horizontal="center" wrapText="1"/>
      <protection locked="0"/>
    </xf>
    <xf numFmtId="0" fontId="7" fillId="2" borderId="141" xfId="0" applyFont="1" applyFill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39" fillId="2" borderId="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/>
    </xf>
    <xf numFmtId="0" fontId="58" fillId="2" borderId="5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38" fillId="3" borderId="54" xfId="0" applyFont="1" applyFill="1" applyBorder="1" applyAlignment="1">
      <alignment horizontal="center" vertical="center" wrapText="1"/>
    </xf>
    <xf numFmtId="0" fontId="53" fillId="3" borderId="48" xfId="0" applyFont="1" applyFill="1" applyBorder="1" applyAlignment="1">
      <alignment horizontal="center" vertical="center" wrapText="1"/>
    </xf>
    <xf numFmtId="0" fontId="43" fillId="6" borderId="48" xfId="0" applyFont="1" applyFill="1" applyBorder="1" applyAlignment="1">
      <alignment horizontal="center" vertical="center" wrapText="1"/>
    </xf>
    <xf numFmtId="0" fontId="43" fillId="4" borderId="48" xfId="0" applyFont="1" applyFill="1" applyBorder="1" applyAlignment="1">
      <alignment horizontal="center" vertical="center" wrapText="1"/>
    </xf>
    <xf numFmtId="0" fontId="39" fillId="2" borderId="36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51" fillId="2" borderId="3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169" fontId="43" fillId="2" borderId="54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14" fontId="23" fillId="3" borderId="33" xfId="0" applyNumberFormat="1" applyFont="1" applyFill="1" applyBorder="1" applyAlignment="1">
      <alignment horizontal="center" vertical="center" wrapText="1"/>
    </xf>
    <xf numFmtId="0" fontId="39" fillId="5" borderId="33" xfId="0" applyFont="1" applyFill="1" applyBorder="1" applyAlignment="1">
      <alignment horizontal="center" vertical="center" textRotation="90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0" fontId="43" fillId="6" borderId="36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14" fontId="26" fillId="0" borderId="40" xfId="0" applyNumberFormat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39" fillId="3" borderId="34" xfId="0" applyFont="1" applyFill="1" applyBorder="1" applyAlignment="1">
      <alignment horizontal="center" vertical="center" wrapText="1"/>
    </xf>
    <xf numFmtId="0" fontId="39" fillId="3" borderId="35" xfId="0" applyFont="1" applyFill="1" applyBorder="1" applyAlignment="1">
      <alignment horizontal="center" vertical="center" wrapText="1"/>
    </xf>
    <xf numFmtId="169" fontId="39" fillId="3" borderId="37" xfId="0" applyNumberFormat="1" applyFont="1" applyFill="1" applyBorder="1" applyAlignment="1">
      <alignment horizontal="center" vertical="center" wrapText="1"/>
    </xf>
    <xf numFmtId="169" fontId="39" fillId="3" borderId="33" xfId="0" applyNumberFormat="1" applyFont="1" applyFill="1" applyBorder="1" applyAlignment="1">
      <alignment horizontal="center" vertical="center" wrapText="1"/>
    </xf>
    <xf numFmtId="168" fontId="21" fillId="2" borderId="32" xfId="0" applyNumberFormat="1" applyFont="1" applyFill="1" applyBorder="1" applyAlignment="1">
      <alignment horizontal="center" vertical="center" wrapText="1"/>
    </xf>
    <xf numFmtId="0" fontId="79" fillId="4" borderId="0" xfId="0" applyFont="1" applyFill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28" fillId="3" borderId="2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164" fontId="40" fillId="0" borderId="33" xfId="3" applyFont="1" applyBorder="1" applyAlignment="1" applyProtection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14" fontId="38" fillId="3" borderId="3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58" fillId="7" borderId="31" xfId="0" applyFont="1" applyFill="1" applyBorder="1" applyAlignment="1">
      <alignment horizontal="center" vertical="center" wrapText="1"/>
    </xf>
    <xf numFmtId="0" fontId="58" fillId="7" borderId="38" xfId="0" applyFont="1" applyFill="1" applyBorder="1" applyAlignment="1">
      <alignment horizontal="center" vertical="center" wrapText="1"/>
    </xf>
    <xf numFmtId="14" fontId="58" fillId="6" borderId="69" xfId="0" applyNumberFormat="1" applyFont="1" applyFill="1" applyBorder="1" applyAlignment="1">
      <alignment horizontal="right" vertical="center" wrapText="1"/>
    </xf>
    <xf numFmtId="0" fontId="38" fillId="7" borderId="39" xfId="0" applyFont="1" applyFill="1" applyBorder="1" applyAlignment="1">
      <alignment horizontal="center" vertical="center" wrapText="1"/>
    </xf>
    <xf numFmtId="0" fontId="38" fillId="7" borderId="59" xfId="0" applyFont="1" applyFill="1" applyBorder="1" applyAlignment="1">
      <alignment vertical="center" wrapText="1"/>
    </xf>
    <xf numFmtId="0" fontId="38" fillId="7" borderId="39" xfId="0" applyFont="1" applyFill="1" applyBorder="1" applyAlignment="1">
      <alignment vertical="center" wrapText="1"/>
    </xf>
    <xf numFmtId="0" fontId="38" fillId="7" borderId="39" xfId="0" applyFont="1" applyFill="1" applyBorder="1" applyAlignment="1">
      <alignment horizontal="center" vertical="center" textRotation="90" wrapText="1"/>
    </xf>
    <xf numFmtId="0" fontId="58" fillId="7" borderId="8" xfId="0" applyFont="1" applyFill="1" applyBorder="1" applyAlignment="1">
      <alignment horizontal="center"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left" vertical="center" wrapText="1"/>
    </xf>
    <xf numFmtId="0" fontId="38" fillId="7" borderId="33" xfId="0" applyFont="1" applyFill="1" applyBorder="1" applyAlignment="1">
      <alignment horizontal="left" vertical="center" wrapText="1"/>
    </xf>
    <xf numFmtId="0" fontId="38" fillId="7" borderId="33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33" xfId="0" applyFont="1" applyFill="1" applyBorder="1" applyAlignment="1">
      <alignment horizontal="center" vertical="center" textRotation="90" wrapText="1"/>
    </xf>
    <xf numFmtId="1" fontId="38" fillId="7" borderId="33" xfId="0" applyNumberFormat="1" applyFont="1" applyFill="1" applyBorder="1" applyAlignment="1">
      <alignment horizontal="center" vertical="center" textRotation="90" wrapText="1"/>
    </xf>
    <xf numFmtId="0" fontId="38" fillId="6" borderId="33" xfId="0" applyFont="1" applyFill="1" applyBorder="1" applyAlignment="1">
      <alignment horizontal="right" vertical="center" wrapText="1"/>
    </xf>
    <xf numFmtId="0" fontId="58" fillId="7" borderId="45" xfId="0" applyFont="1" applyFill="1" applyBorder="1" applyAlignment="1">
      <alignment horizontal="center" vertical="center" wrapText="1"/>
    </xf>
    <xf numFmtId="0" fontId="55" fillId="3" borderId="14" xfId="0" applyFont="1" applyFill="1" applyBorder="1" applyAlignment="1">
      <alignment horizontal="center" vertical="center" wrapText="1"/>
    </xf>
    <xf numFmtId="0" fontId="36" fillId="3" borderId="62" xfId="0" applyFont="1" applyFill="1" applyBorder="1" applyAlignment="1">
      <alignment horizontal="center" vertical="center" wrapText="1"/>
    </xf>
    <xf numFmtId="0" fontId="58" fillId="7" borderId="34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1" fontId="38" fillId="7" borderId="33" xfId="0" applyNumberFormat="1" applyFont="1" applyFill="1" applyBorder="1" applyAlignment="1">
      <alignment horizontal="center" vertical="center" wrapText="1"/>
    </xf>
    <xf numFmtId="0" fontId="58" fillId="7" borderId="50" xfId="0" applyFont="1" applyFill="1" applyBorder="1" applyAlignment="1">
      <alignment horizontal="center" vertical="center" wrapText="1"/>
    </xf>
    <xf numFmtId="0" fontId="58" fillId="3" borderId="56" xfId="0" applyFont="1" applyFill="1" applyBorder="1" applyAlignment="1">
      <alignment horizontal="center" vertical="center" wrapText="1"/>
    </xf>
    <xf numFmtId="0" fontId="58" fillId="3" borderId="57" xfId="0" applyFont="1" applyFill="1" applyBorder="1" applyAlignment="1">
      <alignment horizontal="center" vertical="center" wrapText="1"/>
    </xf>
    <xf numFmtId="0" fontId="58" fillId="3" borderId="14" xfId="0" applyFont="1" applyFill="1" applyBorder="1" applyAlignment="1">
      <alignment horizontal="center" vertical="center" wrapText="1"/>
    </xf>
    <xf numFmtId="0" fontId="3" fillId="0" borderId="132" xfId="0" applyFont="1" applyBorder="1" applyAlignment="1">
      <alignment horizontal="center" vertical="center" wrapText="1"/>
    </xf>
    <xf numFmtId="0" fontId="57" fillId="0" borderId="135" xfId="0" applyFont="1" applyBorder="1" applyAlignment="1">
      <alignment horizontal="center" vertical="center" wrapText="1"/>
    </xf>
    <xf numFmtId="0" fontId="57" fillId="0" borderId="136" xfId="0" applyFont="1" applyBorder="1" applyAlignment="1">
      <alignment horizontal="center" vertical="center" wrapText="1"/>
    </xf>
    <xf numFmtId="0" fontId="57" fillId="0" borderId="133" xfId="0" applyFont="1" applyBorder="1" applyAlignment="1">
      <alignment horizontal="center" wrapText="1" shrinkToFit="1"/>
    </xf>
    <xf numFmtId="0" fontId="57" fillId="0" borderId="134" xfId="0" applyFont="1" applyBorder="1" applyAlignment="1">
      <alignment horizontal="center" wrapText="1" shrinkToFit="1"/>
    </xf>
    <xf numFmtId="0" fontId="57" fillId="0" borderId="110" xfId="0" applyFont="1" applyBorder="1" applyAlignment="1">
      <alignment horizontal="center" wrapText="1" shrinkToFit="1"/>
    </xf>
    <xf numFmtId="0" fontId="57" fillId="0" borderId="109" xfId="0" applyFont="1" applyBorder="1" applyAlignment="1">
      <alignment horizontal="center" wrapText="1" shrinkToFit="1"/>
    </xf>
    <xf numFmtId="0" fontId="57" fillId="0" borderId="126" xfId="0" applyFont="1" applyBorder="1" applyAlignment="1">
      <alignment horizontal="center" vertical="center" wrapText="1"/>
    </xf>
    <xf numFmtId="0" fontId="57" fillId="0" borderId="127" xfId="0" applyFont="1" applyBorder="1" applyAlignment="1">
      <alignment horizontal="center" vertical="center" wrapText="1"/>
    </xf>
    <xf numFmtId="0" fontId="57" fillId="0" borderId="82" xfId="0" applyFont="1" applyBorder="1" applyAlignment="1">
      <alignment horizontal="center" vertical="center" wrapText="1"/>
    </xf>
    <xf numFmtId="0" fontId="57" fillId="0" borderId="128" xfId="0" applyFont="1" applyBorder="1" applyAlignment="1">
      <alignment horizontal="center" vertical="center" wrapText="1"/>
    </xf>
    <xf numFmtId="0" fontId="57" fillId="0" borderId="108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ill>
        <patternFill>
          <bgColor rgb="FFFAC090"/>
        </patternFill>
      </fill>
    </dxf>
    <dxf>
      <font>
        <b/>
        <i val="0"/>
      </font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5B3D7"/>
      <rgbColor rgb="FF953735"/>
      <rgbColor rgb="FFF2F2F2"/>
      <rgbColor rgb="FFDCE6F2"/>
      <rgbColor rgb="FF660066"/>
      <rgbColor rgb="FFD99694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2060"/>
      <rgbColor rgb="FF339966"/>
      <rgbColor rgb="FF003300"/>
      <rgbColor rgb="FF333300"/>
      <rgbColor rgb="FF993300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241200</xdr:colOff>
      <xdr:row>201</xdr:row>
      <xdr:rowOff>50760</xdr:rowOff>
    </xdr:from>
    <xdr:to>
      <xdr:col>16</xdr:col>
      <xdr:colOff>1063080</xdr:colOff>
      <xdr:row>202</xdr:row>
      <xdr:rowOff>55800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0720" y="53967960"/>
          <a:ext cx="1951200" cy="59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651960</xdr:colOff>
      <xdr:row>0</xdr:row>
      <xdr:rowOff>634680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34540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330200</xdr:colOff>
      <xdr:row>197</xdr:row>
      <xdr:rowOff>317500</xdr:rowOff>
    </xdr:from>
    <xdr:to>
      <xdr:col>16</xdr:col>
      <xdr:colOff>1054100</xdr:colOff>
      <xdr:row>199</xdr:row>
      <xdr:rowOff>25400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993FEB8C-41DF-47CC-8E99-3DF5D002A52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700" y="54508400"/>
          <a:ext cx="1790700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602640</xdr:colOff>
      <xdr:row>200</xdr:row>
      <xdr:rowOff>463320</xdr:rowOff>
    </xdr:from>
    <xdr:to>
      <xdr:col>20</xdr:col>
      <xdr:colOff>434160</xdr:colOff>
      <xdr:row>202</xdr:row>
      <xdr:rowOff>263881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09160" y="38309040"/>
          <a:ext cx="2258640" cy="61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790200</xdr:colOff>
      <xdr:row>1</xdr:row>
      <xdr:rowOff>126360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75600" cy="75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611038</xdr:colOff>
      <xdr:row>199</xdr:row>
      <xdr:rowOff>0</xdr:rowOff>
    </xdr:from>
    <xdr:to>
      <xdr:col>20</xdr:col>
      <xdr:colOff>338565</xdr:colOff>
      <xdr:row>200</xdr:row>
      <xdr:rowOff>328613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506DAF43-4672-4386-903F-9DBCD9713AC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6911" y="39834269"/>
          <a:ext cx="2027904" cy="481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R341K%20FASE%20SOLICITUDE%20certificacion%20discapacidade%20e%20UAAP%20v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_EXECUCI&#211;N/EXECUCI&#211;N%202023/EXPEDIENTES%20TR341K%202023/TR341K%202023-34%20COLEO%20RECYCLING,%20S.L/6.%20RESOLUCION/7_TR341K_certificacion%20discapacidade%20e%20UA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despregables"/>
      <sheetName val="Datos da solicitude"/>
      <sheetName val="composición UAAP"/>
      <sheetName val="Hoja1"/>
    </sheetNames>
    <sheetDataSet>
      <sheetData sheetId="0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9"/>
  <sheetViews>
    <sheetView showGridLines="0" tabSelected="1" topLeftCell="A13" zoomScale="75" zoomScaleNormal="75" workbookViewId="0">
      <selection activeCell="L37" sqref="L37"/>
    </sheetView>
  </sheetViews>
  <sheetFormatPr baseColWidth="10" defaultColWidth="8.85546875" defaultRowHeight="15" x14ac:dyDescent="0.25"/>
  <cols>
    <col min="1" max="1" width="24" style="2" customWidth="1"/>
    <col min="2" max="2" width="21.28515625" style="2" customWidth="1"/>
    <col min="3" max="3" width="9.7109375" style="3" customWidth="1"/>
    <col min="4" max="4" width="10.85546875" style="3" customWidth="1"/>
    <col min="5" max="5" width="7.5703125" style="3" customWidth="1"/>
    <col min="6" max="6" width="10.42578125" style="3" customWidth="1"/>
    <col min="7" max="7" width="11" style="3" customWidth="1"/>
    <col min="8" max="8" width="7.5703125" style="3" customWidth="1"/>
    <col min="9" max="9" width="10.42578125" style="2" customWidth="1"/>
    <col min="10" max="11" width="10.5703125" style="2" customWidth="1"/>
    <col min="12" max="12" width="11.7109375" style="2" customWidth="1"/>
    <col min="13" max="13" width="14.28515625" style="2" customWidth="1"/>
    <col min="14" max="14" width="11.42578125" style="2" customWidth="1"/>
    <col min="15" max="15" width="11.85546875" style="2" customWidth="1"/>
    <col min="16" max="16" width="16" style="2" customWidth="1"/>
    <col min="17" max="17" width="16.140625" style="2" customWidth="1"/>
    <col min="18" max="18" width="10.42578125" style="2" customWidth="1"/>
    <col min="19" max="19" width="9.42578125" style="2" customWidth="1"/>
    <col min="20" max="20" width="12.140625" style="4" customWidth="1"/>
    <col min="21" max="21" width="12.7109375" style="2" customWidth="1"/>
    <col min="22" max="22" width="23" style="2" customWidth="1"/>
    <col min="23" max="23" width="23.28515625" style="610" customWidth="1"/>
    <col min="24" max="24" width="20.85546875" style="610" customWidth="1"/>
    <col min="25" max="25" width="12.5703125" style="610" customWidth="1"/>
    <col min="26" max="1024" width="8.85546875" style="5"/>
  </cols>
  <sheetData>
    <row r="1" spans="1:40" s="6" customFormat="1" ht="51.75" customHeight="1" x14ac:dyDescent="0.2">
      <c r="B1" s="603">
        <v>2026</v>
      </c>
      <c r="C1" s="671" t="s">
        <v>0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7"/>
      <c r="T1" s="8" t="s">
        <v>1</v>
      </c>
      <c r="U1" s="9" t="s">
        <v>2</v>
      </c>
      <c r="V1" s="672" t="s">
        <v>285</v>
      </c>
      <c r="W1" s="673"/>
      <c r="X1" s="607"/>
      <c r="Y1" s="607"/>
    </row>
    <row r="2" spans="1:40" s="6" customFormat="1" ht="6.6" customHeight="1" thickBot="1" x14ac:dyDescent="0.25">
      <c r="A2" s="10"/>
      <c r="B2" s="10"/>
      <c r="C2" s="11"/>
      <c r="D2" s="11"/>
      <c r="E2" s="11"/>
      <c r="F2" s="11"/>
      <c r="G2" s="12"/>
      <c r="H2" s="12"/>
      <c r="I2" s="13"/>
      <c r="J2" s="13"/>
      <c r="K2" s="14"/>
      <c r="L2" s="15"/>
      <c r="M2" s="12"/>
      <c r="N2" s="12"/>
      <c r="O2" s="12"/>
      <c r="P2" s="12"/>
      <c r="Q2" s="12"/>
      <c r="R2" s="12"/>
      <c r="S2" s="12"/>
      <c r="T2" s="12"/>
      <c r="U2" s="12"/>
      <c r="V2" s="674"/>
      <c r="W2" s="675"/>
      <c r="X2" s="607"/>
      <c r="Y2" s="607"/>
    </row>
    <row r="3" spans="1:40" s="6" customFormat="1" ht="4.5" customHeight="1" thickTop="1" x14ac:dyDescent="0.2">
      <c r="A3" s="16"/>
      <c r="B3" s="16"/>
      <c r="C3" s="17"/>
      <c r="D3" s="17"/>
      <c r="E3" s="17"/>
      <c r="F3" s="17"/>
      <c r="G3" s="18"/>
      <c r="H3" s="18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676"/>
      <c r="W3" s="677"/>
      <c r="X3" s="607"/>
      <c r="Y3" s="607"/>
    </row>
    <row r="4" spans="1:40" s="6" customFormat="1" ht="66" customHeight="1" x14ac:dyDescent="0.25">
      <c r="A4" s="22"/>
      <c r="B4" s="23" t="s">
        <v>3</v>
      </c>
      <c r="C4" s="678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24"/>
      <c r="Q4" s="25"/>
      <c r="R4" s="26" t="s">
        <v>4</v>
      </c>
      <c r="S4" s="679"/>
      <c r="T4" s="679"/>
      <c r="V4" s="605" t="s">
        <v>286</v>
      </c>
      <c r="W4" s="644" t="s">
        <v>287</v>
      </c>
      <c r="X4" s="640" t="s">
        <v>266</v>
      </c>
      <c r="Y4" s="607"/>
    </row>
    <row r="5" spans="1:40" s="6" customFormat="1" ht="15.75" customHeight="1" x14ac:dyDescent="0.25">
      <c r="A5" s="28"/>
      <c r="B5" s="29" t="s">
        <v>5</v>
      </c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30"/>
      <c r="Q5" s="31"/>
      <c r="R5" s="29" t="s">
        <v>6</v>
      </c>
      <c r="S5" s="681" t="s">
        <v>7</v>
      </c>
      <c r="T5" s="681"/>
      <c r="U5" s="32"/>
      <c r="V5" s="634"/>
      <c r="W5" s="635"/>
      <c r="X5" s="636"/>
      <c r="Y5" s="607"/>
    </row>
    <row r="6" spans="1:40" s="6" customFormat="1" ht="15.75" x14ac:dyDescent="0.25">
      <c r="A6" s="33"/>
      <c r="B6" s="34" t="s">
        <v>8</v>
      </c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682"/>
      <c r="P6" s="35"/>
      <c r="Q6" s="35"/>
      <c r="R6" s="35"/>
      <c r="S6" s="35"/>
      <c r="T6" s="36"/>
      <c r="U6" s="35"/>
      <c r="V6" s="637" t="s">
        <v>9</v>
      </c>
      <c r="W6" s="638">
        <f>INT(V5/2)</f>
        <v>0</v>
      </c>
      <c r="X6" s="639"/>
      <c r="Y6" s="607"/>
    </row>
    <row r="7" spans="1:40" s="6" customFormat="1" ht="2.25" customHeight="1" x14ac:dyDescent="0.25">
      <c r="A7" s="38"/>
      <c r="B7" s="26"/>
      <c r="C7" s="39"/>
      <c r="D7" s="1"/>
      <c r="E7" s="1"/>
      <c r="F7" s="1"/>
      <c r="G7" s="1"/>
      <c r="H7" s="1"/>
      <c r="I7" s="1"/>
      <c r="J7" s="1"/>
      <c r="K7" s="1"/>
      <c r="L7" s="1"/>
      <c r="M7" s="39"/>
      <c r="N7" s="40"/>
      <c r="O7" s="40"/>
      <c r="P7" s="41"/>
      <c r="Q7" s="42"/>
      <c r="R7" s="42"/>
      <c r="S7" s="42"/>
      <c r="T7" s="43"/>
      <c r="U7" s="44"/>
      <c r="W7" s="607"/>
      <c r="X7" s="607"/>
      <c r="Y7" s="607"/>
    </row>
    <row r="8" spans="1:40" s="6" customFormat="1" ht="38.25" customHeight="1" thickBot="1" x14ac:dyDescent="0.3">
      <c r="A8" s="45"/>
      <c r="B8" s="46" t="s">
        <v>10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47"/>
      <c r="Q8" s="46" t="s">
        <v>11</v>
      </c>
      <c r="R8" s="684"/>
      <c r="S8" s="684"/>
      <c r="T8" s="684"/>
      <c r="U8" s="684"/>
      <c r="V8" s="669" t="s">
        <v>265</v>
      </c>
      <c r="W8" s="670"/>
      <c r="X8" s="607"/>
      <c r="Y8" s="60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s="6" customFormat="1" ht="13.5" customHeight="1" thickTop="1" x14ac:dyDescent="0.2">
      <c r="A9" s="664" t="s">
        <v>12</v>
      </c>
      <c r="B9" s="664"/>
      <c r="C9" s="664"/>
      <c r="D9" s="664"/>
      <c r="E9" s="664"/>
      <c r="F9" s="664"/>
      <c r="G9" s="664"/>
      <c r="H9" s="664"/>
      <c r="I9" s="664"/>
      <c r="J9" s="664"/>
      <c r="K9" s="5"/>
      <c r="L9" s="5"/>
      <c r="M9" s="5"/>
      <c r="T9" s="48"/>
      <c r="U9" s="27"/>
      <c r="V9" s="27"/>
      <c r="W9" s="607"/>
      <c r="X9" s="607"/>
      <c r="Y9" s="60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s="6" customFormat="1" ht="12.75" x14ac:dyDescent="0.2">
      <c r="A10" s="49" t="s">
        <v>13</v>
      </c>
      <c r="B10" s="50"/>
      <c r="C10" s="17"/>
      <c r="D10" s="17"/>
      <c r="E10" s="17"/>
      <c r="F10" s="17"/>
      <c r="G10" s="51"/>
      <c r="H10" s="51"/>
      <c r="I10" s="50"/>
      <c r="J10" s="50"/>
      <c r="K10" s="5"/>
      <c r="L10" s="5"/>
      <c r="M10" s="5"/>
      <c r="T10" s="48"/>
      <c r="U10" s="27"/>
      <c r="V10" s="27"/>
      <c r="W10" s="607"/>
      <c r="X10" s="607"/>
      <c r="Y10" s="60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s="56" customFormat="1" ht="45" customHeight="1" x14ac:dyDescent="0.25">
      <c r="A11" s="665" t="s">
        <v>14</v>
      </c>
      <c r="B11" s="665"/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6" t="s">
        <v>15</v>
      </c>
      <c r="O11" s="666"/>
      <c r="P11" s="666"/>
      <c r="Q11" s="666"/>
      <c r="R11" s="666"/>
      <c r="S11" s="52" t="s">
        <v>16</v>
      </c>
      <c r="T11" s="53">
        <f>IF($S$5="SI",100%,IF(W5&gt;=W6,100%,80%))</f>
        <v>1</v>
      </c>
      <c r="U11" s="53" t="s">
        <v>17</v>
      </c>
      <c r="V11" s="54" t="s">
        <v>18</v>
      </c>
      <c r="W11" s="667" t="str">
        <f>OLE_LINK1</f>
        <v>ANUALIDADE 2026</v>
      </c>
      <c r="X11" s="667"/>
      <c r="Y11" s="667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</row>
    <row r="12" spans="1:40" s="6" customFormat="1" ht="39" customHeight="1" x14ac:dyDescent="0.2">
      <c r="A12" s="651" t="s">
        <v>19</v>
      </c>
      <c r="B12" s="651" t="s">
        <v>20</v>
      </c>
      <c r="C12" s="651" t="s">
        <v>21</v>
      </c>
      <c r="D12" s="651" t="s">
        <v>22</v>
      </c>
      <c r="E12" s="646" t="s">
        <v>23</v>
      </c>
      <c r="F12" s="646"/>
      <c r="G12" s="651" t="s">
        <v>24</v>
      </c>
      <c r="H12" s="660" t="s">
        <v>25</v>
      </c>
      <c r="I12" s="660" t="s">
        <v>26</v>
      </c>
      <c r="J12" s="651" t="s">
        <v>27</v>
      </c>
      <c r="K12" s="651" t="s">
        <v>28</v>
      </c>
      <c r="L12" s="651" t="s">
        <v>29</v>
      </c>
      <c r="M12" s="668" t="s">
        <v>30</v>
      </c>
      <c r="N12" s="646" t="s">
        <v>267</v>
      </c>
      <c r="O12" s="646"/>
      <c r="P12" s="646"/>
      <c r="Q12" s="646"/>
      <c r="R12" s="646" t="s">
        <v>31</v>
      </c>
      <c r="S12" s="662" t="s">
        <v>32</v>
      </c>
      <c r="T12" s="662"/>
      <c r="U12" s="663" t="s">
        <v>268</v>
      </c>
      <c r="V12" s="663" t="s">
        <v>268</v>
      </c>
      <c r="W12" s="652" t="s">
        <v>33</v>
      </c>
      <c r="X12" s="652"/>
      <c r="Y12" s="652" t="s">
        <v>34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s="6" customFormat="1" ht="78" customHeight="1" thickTop="1" x14ac:dyDescent="0.2">
      <c r="A13" s="651"/>
      <c r="B13" s="651"/>
      <c r="C13" s="651"/>
      <c r="D13" s="651"/>
      <c r="E13" s="58" t="s">
        <v>35</v>
      </c>
      <c r="F13" s="57" t="s">
        <v>36</v>
      </c>
      <c r="G13" s="651"/>
      <c r="H13" s="660"/>
      <c r="I13" s="660"/>
      <c r="J13" s="651"/>
      <c r="K13" s="651"/>
      <c r="L13" s="651"/>
      <c r="M13" s="668"/>
      <c r="N13" s="59" t="s">
        <v>37</v>
      </c>
      <c r="O13" s="59" t="s">
        <v>38</v>
      </c>
      <c r="P13" s="60" t="s">
        <v>39</v>
      </c>
      <c r="Q13" s="59" t="s">
        <v>40</v>
      </c>
      <c r="R13" s="646"/>
      <c r="S13" s="37" t="s">
        <v>268</v>
      </c>
      <c r="T13" s="61" t="s">
        <v>41</v>
      </c>
      <c r="U13" s="663"/>
      <c r="V13" s="663"/>
      <c r="W13" s="608">
        <f>L41</f>
        <v>45931</v>
      </c>
      <c r="X13" s="608">
        <f>M41</f>
        <v>46295</v>
      </c>
      <c r="Y13" s="652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2" customHeight="1" x14ac:dyDescent="0.25">
      <c r="A14" s="622"/>
      <c r="B14" s="623"/>
      <c r="C14" s="623"/>
      <c r="D14" s="624"/>
      <c r="E14" s="623"/>
      <c r="F14" s="625"/>
      <c r="G14" s="626"/>
      <c r="H14" s="624"/>
      <c r="I14" s="624"/>
      <c r="J14" s="626"/>
      <c r="K14" s="626"/>
      <c r="L14" s="627"/>
      <c r="M14" s="623"/>
      <c r="N14" s="628"/>
      <c r="O14" s="70">
        <f t="shared" ref="O14:O31" si="0">IF(ISBLANK(M14),0,IF(M14=$G$37,IF(N14&gt;$I$37,$I$37*L14,IF(N14&lt;$I$37,N14*L14,IF(L14=$J$37,N14,$I$37*L14))),IF(N14&gt;$I$38,$I$38*L14,IF(N14&lt;$I$38,N14*L14,IF(L14=$J$38,N14,$I$38*L14)))))</f>
        <v>0</v>
      </c>
      <c r="P14" s="628"/>
      <c r="Q14" s="70">
        <f t="shared" ref="Q14:Q33" si="1">SUM(O14:P14)</f>
        <v>0</v>
      </c>
      <c r="R14" s="627"/>
      <c r="S14" s="70">
        <f>+ROUND((((($Q14/360)*Y14)*R14)*$T$11),2)</f>
        <v>0</v>
      </c>
      <c r="T14" s="71">
        <f t="shared" ref="T14:T33" si="2">S14</f>
        <v>0</v>
      </c>
      <c r="U14" s="72"/>
      <c r="V14" s="72"/>
      <c r="W14" s="608" t="str">
        <f t="shared" ref="W14:W33" si="3">IF(ISBLANK(J14)=TRUE(),"",IF(J14&gt;$X$13,"",IF(J14&gt;$W$13,J14,$W$13)))</f>
        <v/>
      </c>
      <c r="X14" s="608" t="str">
        <f t="shared" ref="X14:X33" si="4">IF(W14="","",IF(ISBLANK(K14)=TRUE(),$X$13,IF(K14&lt;$X$13,K14,$X$13)))</f>
        <v/>
      </c>
      <c r="Y14" s="609">
        <f>IF($W14="",0,IF(ISBLANK($X14)=TRUE(),360,DAYS360($W14,$X14)+1)+IF(DAY($X14)=31,VLOOKUP(MONTH($X14),[1]formula!$B$1:$D$12,3))+IF(AND(MONTH($X14)=2,DAY($X14)=28),2,0))+IF((J14=$X$13),1,0)-U14-V14</f>
        <v>0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</row>
    <row r="15" spans="1:40" ht="12" customHeight="1" x14ac:dyDescent="0.25">
      <c r="A15" s="622"/>
      <c r="B15" s="623"/>
      <c r="C15" s="623"/>
      <c r="D15" s="624"/>
      <c r="E15" s="623"/>
      <c r="F15" s="625"/>
      <c r="G15" s="626"/>
      <c r="H15" s="624"/>
      <c r="I15" s="624"/>
      <c r="J15" s="626"/>
      <c r="K15" s="626"/>
      <c r="L15" s="627"/>
      <c r="M15" s="623"/>
      <c r="N15" s="628"/>
      <c r="O15" s="70">
        <f t="shared" si="0"/>
        <v>0</v>
      </c>
      <c r="P15" s="628"/>
      <c r="Q15" s="70">
        <f t="shared" si="1"/>
        <v>0</v>
      </c>
      <c r="R15" s="627"/>
      <c r="S15" s="70">
        <f t="shared" ref="S15:S33" si="5">+ROUND((((($Q15/360)*Y15)*R15)*$T$11),2)</f>
        <v>0</v>
      </c>
      <c r="T15" s="71">
        <f t="shared" si="2"/>
        <v>0</v>
      </c>
      <c r="U15" s="72"/>
      <c r="V15" s="72"/>
      <c r="W15" s="608" t="str">
        <f t="shared" si="3"/>
        <v/>
      </c>
      <c r="X15" s="608" t="str">
        <f t="shared" si="4"/>
        <v/>
      </c>
      <c r="Y15" s="609">
        <f>IF($W15="",0,IF(ISBLANK($X15)=TRUE(),360,DAYS360($W15,$X15)+1)+IF(DAY($X15)=31,VLOOKUP(MONTH($X15),[1]formula!$B$1:$D$12,3))+IF(AND(MONTH($X15)=2,DAY($X15)=28),2,0))+IF((J15=$X$13),1,0)-U15-V15</f>
        <v>0</v>
      </c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</row>
    <row r="16" spans="1:40" ht="12" customHeight="1" x14ac:dyDescent="0.25">
      <c r="A16" s="622"/>
      <c r="B16" s="623"/>
      <c r="C16" s="623"/>
      <c r="D16" s="624"/>
      <c r="E16" s="623"/>
      <c r="F16" s="625"/>
      <c r="G16" s="626"/>
      <c r="H16" s="624"/>
      <c r="I16" s="624"/>
      <c r="J16" s="626"/>
      <c r="K16" s="626"/>
      <c r="L16" s="627"/>
      <c r="M16" s="623"/>
      <c r="N16" s="628"/>
      <c r="O16" s="70">
        <f t="shared" si="0"/>
        <v>0</v>
      </c>
      <c r="P16" s="628"/>
      <c r="Q16" s="70">
        <f t="shared" si="1"/>
        <v>0</v>
      </c>
      <c r="R16" s="627"/>
      <c r="S16" s="70">
        <f t="shared" si="5"/>
        <v>0</v>
      </c>
      <c r="T16" s="71">
        <f t="shared" si="2"/>
        <v>0</v>
      </c>
      <c r="U16" s="72"/>
      <c r="V16" s="72"/>
      <c r="W16" s="608" t="str">
        <f t="shared" si="3"/>
        <v/>
      </c>
      <c r="X16" s="608" t="str">
        <f t="shared" si="4"/>
        <v/>
      </c>
      <c r="Y16" s="609">
        <f>IF($W16="",0,IF(ISBLANK($X16)=TRUE(),360,DAYS360($W16,$X16)+1)+IF(DAY($X16)=31,VLOOKUP(MONTH($X16),[1]formula!$B$1:$D$12,3))+IF(AND(MONTH($X16)=2,DAY($X16)=28),2,0))+IF((J16=$X$13),1,0)-U16-V16</f>
        <v>0</v>
      </c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</row>
    <row r="17" spans="1:40" ht="12" customHeight="1" x14ac:dyDescent="0.25">
      <c r="A17" s="622"/>
      <c r="B17" s="623"/>
      <c r="C17" s="623"/>
      <c r="D17" s="624"/>
      <c r="E17" s="623"/>
      <c r="F17" s="625"/>
      <c r="G17" s="626"/>
      <c r="H17" s="624"/>
      <c r="I17" s="624"/>
      <c r="J17" s="626"/>
      <c r="K17" s="626"/>
      <c r="L17" s="627"/>
      <c r="M17" s="623"/>
      <c r="N17" s="628"/>
      <c r="O17" s="70">
        <f t="shared" si="0"/>
        <v>0</v>
      </c>
      <c r="P17" s="628"/>
      <c r="Q17" s="70">
        <f t="shared" si="1"/>
        <v>0</v>
      </c>
      <c r="R17" s="627"/>
      <c r="S17" s="70">
        <f t="shared" si="5"/>
        <v>0</v>
      </c>
      <c r="T17" s="71">
        <f t="shared" si="2"/>
        <v>0</v>
      </c>
      <c r="U17" s="72"/>
      <c r="V17" s="72"/>
      <c r="W17" s="608" t="str">
        <f t="shared" si="3"/>
        <v/>
      </c>
      <c r="X17" s="608" t="str">
        <f t="shared" si="4"/>
        <v/>
      </c>
      <c r="Y17" s="609">
        <f>IF($W17="",0,IF(ISBLANK($X17)=TRUE(),360,DAYS360($W17,$X17)+1)+IF(DAY($X17)=31,VLOOKUP(MONTH($X17),[1]formula!$B$1:$D$12,3))+IF(AND(MONTH($X17)=2,DAY($X17)=28),2,0))+IF((J17=$X$13),1,0)-U17-V17</f>
        <v>0</v>
      </c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</row>
    <row r="18" spans="1:40" ht="12" customHeight="1" x14ac:dyDescent="0.25">
      <c r="A18" s="622"/>
      <c r="B18" s="623"/>
      <c r="C18" s="623"/>
      <c r="D18" s="624"/>
      <c r="E18" s="623"/>
      <c r="F18" s="625"/>
      <c r="G18" s="626"/>
      <c r="H18" s="624"/>
      <c r="I18" s="624"/>
      <c r="J18" s="626"/>
      <c r="K18" s="626"/>
      <c r="L18" s="627"/>
      <c r="M18" s="623"/>
      <c r="N18" s="628"/>
      <c r="O18" s="70">
        <f t="shared" si="0"/>
        <v>0</v>
      </c>
      <c r="P18" s="628"/>
      <c r="Q18" s="70">
        <f t="shared" si="1"/>
        <v>0</v>
      </c>
      <c r="R18" s="627"/>
      <c r="S18" s="70">
        <f t="shared" si="5"/>
        <v>0</v>
      </c>
      <c r="T18" s="71">
        <f t="shared" si="2"/>
        <v>0</v>
      </c>
      <c r="U18" s="72"/>
      <c r="V18" s="72"/>
      <c r="W18" s="608" t="str">
        <f t="shared" si="3"/>
        <v/>
      </c>
      <c r="X18" s="608" t="str">
        <f t="shared" si="4"/>
        <v/>
      </c>
      <c r="Y18" s="609">
        <f>IF($W18="",0,IF(ISBLANK($X18)=TRUE(),360,DAYS360($W18,$X18)+1)+IF(DAY($X18)=31,VLOOKUP(MONTH($X18),[1]formula!$B$1:$D$12,3))+IF(AND(MONTH($X18)=2,DAY($X18)=28),2,0))+IF((J18=$X$13),1,0)-U18-V18</f>
        <v>0</v>
      </c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40" ht="12" customHeight="1" x14ac:dyDescent="0.25">
      <c r="A19" s="622"/>
      <c r="B19" s="623"/>
      <c r="C19" s="623"/>
      <c r="D19" s="624"/>
      <c r="E19" s="623"/>
      <c r="F19" s="625"/>
      <c r="G19" s="626"/>
      <c r="H19" s="624"/>
      <c r="I19" s="624"/>
      <c r="J19" s="626"/>
      <c r="K19" s="626"/>
      <c r="L19" s="627"/>
      <c r="M19" s="623"/>
      <c r="N19" s="628"/>
      <c r="O19" s="70">
        <f t="shared" si="0"/>
        <v>0</v>
      </c>
      <c r="P19" s="628"/>
      <c r="Q19" s="70">
        <f t="shared" si="1"/>
        <v>0</v>
      </c>
      <c r="R19" s="627"/>
      <c r="S19" s="70">
        <f t="shared" si="5"/>
        <v>0</v>
      </c>
      <c r="T19" s="71">
        <f t="shared" si="2"/>
        <v>0</v>
      </c>
      <c r="U19" s="72"/>
      <c r="V19" s="72"/>
      <c r="W19" s="608" t="str">
        <f t="shared" si="3"/>
        <v/>
      </c>
      <c r="X19" s="608" t="str">
        <f t="shared" si="4"/>
        <v/>
      </c>
      <c r="Y19" s="609">
        <f>IF($W19="",0,IF(ISBLANK($X19)=TRUE(),360,DAYS360($W19,$X19)+1)+IF(DAY($X19)=31,VLOOKUP(MONTH($X19),[1]formula!$B$1:$D$12,3))+IF(AND(MONTH($X19)=2,DAY($X19)=28),2,0))+IF((J19=$X$13),1,0)-U19-V19</f>
        <v>0</v>
      </c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ht="12" customHeight="1" x14ac:dyDescent="0.25">
      <c r="A20" s="62"/>
      <c r="B20" s="63"/>
      <c r="C20" s="63"/>
      <c r="D20" s="67"/>
      <c r="E20" s="63"/>
      <c r="F20" s="65"/>
      <c r="G20" s="66"/>
      <c r="H20" s="67"/>
      <c r="I20" s="67"/>
      <c r="J20" s="66"/>
      <c r="K20" s="66"/>
      <c r="L20" s="68"/>
      <c r="M20" s="63"/>
      <c r="N20" s="69"/>
      <c r="O20" s="70">
        <f t="shared" si="0"/>
        <v>0</v>
      </c>
      <c r="P20" s="69"/>
      <c r="Q20" s="70">
        <f t="shared" si="1"/>
        <v>0</v>
      </c>
      <c r="R20" s="68"/>
      <c r="S20" s="70">
        <f t="shared" si="5"/>
        <v>0</v>
      </c>
      <c r="T20" s="71">
        <f t="shared" si="2"/>
        <v>0</v>
      </c>
      <c r="U20" s="72"/>
      <c r="V20" s="72"/>
      <c r="W20" s="608" t="str">
        <f t="shared" si="3"/>
        <v/>
      </c>
      <c r="X20" s="608" t="str">
        <f t="shared" si="4"/>
        <v/>
      </c>
      <c r="Y20" s="609">
        <f>IF($W20="",0,IF(ISBLANK($X20)=TRUE(),360,DAYS360($W20,$X20)+1)+IF(DAY($X20)=31,VLOOKUP(MONTH($X20),[1]formula!$B$1:$D$12,3))+IF(AND(MONTH($X20)=2,DAY($X20)=28),2,0))+IF((J20=$X$13),1,0)-U20-V20</f>
        <v>0</v>
      </c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ht="12" customHeight="1" x14ac:dyDescent="0.25">
      <c r="A21" s="62"/>
      <c r="B21" s="63"/>
      <c r="C21" s="63"/>
      <c r="D21" s="67"/>
      <c r="E21" s="63"/>
      <c r="F21" s="65"/>
      <c r="G21" s="66"/>
      <c r="H21" s="67"/>
      <c r="I21" s="67"/>
      <c r="J21" s="66"/>
      <c r="K21" s="66"/>
      <c r="L21" s="68"/>
      <c r="M21" s="63"/>
      <c r="N21" s="69"/>
      <c r="O21" s="70">
        <f t="shared" si="0"/>
        <v>0</v>
      </c>
      <c r="P21" s="69"/>
      <c r="Q21" s="70">
        <f t="shared" si="1"/>
        <v>0</v>
      </c>
      <c r="R21" s="68"/>
      <c r="S21" s="70">
        <f t="shared" si="5"/>
        <v>0</v>
      </c>
      <c r="T21" s="71">
        <f t="shared" si="2"/>
        <v>0</v>
      </c>
      <c r="U21" s="72"/>
      <c r="V21" s="72"/>
      <c r="W21" s="608" t="str">
        <f t="shared" si="3"/>
        <v/>
      </c>
      <c r="X21" s="608" t="str">
        <f t="shared" si="4"/>
        <v/>
      </c>
      <c r="Y21" s="609">
        <f>IF($W21="",0,IF(ISBLANK($X21)=TRUE(),360,DAYS360($W21,$X21)+1)+IF(DAY($X21)=31,VLOOKUP(MONTH($X21),[1]formula!$B$1:$D$12,3))+IF(AND(MONTH($X21)=2,DAY($X21)=28),2,0))+IF((J21=$X$13),1,0)-U21-V21</f>
        <v>0</v>
      </c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ht="12" customHeight="1" x14ac:dyDescent="0.25">
      <c r="A22" s="62"/>
      <c r="B22" s="63"/>
      <c r="C22" s="63"/>
      <c r="D22" s="67"/>
      <c r="E22" s="63"/>
      <c r="F22" s="65"/>
      <c r="G22" s="66"/>
      <c r="H22" s="67"/>
      <c r="I22" s="67"/>
      <c r="J22" s="66"/>
      <c r="K22" s="66"/>
      <c r="L22" s="68"/>
      <c r="M22" s="63"/>
      <c r="N22" s="69"/>
      <c r="O22" s="70">
        <f t="shared" si="0"/>
        <v>0</v>
      </c>
      <c r="P22" s="69"/>
      <c r="Q22" s="70">
        <f t="shared" si="1"/>
        <v>0</v>
      </c>
      <c r="R22" s="68"/>
      <c r="S22" s="70">
        <f t="shared" si="5"/>
        <v>0</v>
      </c>
      <c r="T22" s="71">
        <f t="shared" si="2"/>
        <v>0</v>
      </c>
      <c r="U22" s="72"/>
      <c r="V22" s="72"/>
      <c r="W22" s="608" t="str">
        <f t="shared" si="3"/>
        <v/>
      </c>
      <c r="X22" s="608" t="str">
        <f t="shared" si="4"/>
        <v/>
      </c>
      <c r="Y22" s="609">
        <f>IF($W22="",0,IF(ISBLANK($X22)=TRUE(),360,DAYS360($W22,$X22)+1)+IF(DAY($X22)=31,VLOOKUP(MONTH($X22),[1]formula!$B$1:$D$12,3))+IF(AND(MONTH($X22)=2,DAY($X22)=28),2,0))+IF((J22=$X$13),1,0)-U22-V22</f>
        <v>0</v>
      </c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ht="12" customHeight="1" x14ac:dyDescent="0.25">
      <c r="A23" s="62"/>
      <c r="B23" s="63"/>
      <c r="C23" s="63"/>
      <c r="D23" s="67"/>
      <c r="E23" s="63"/>
      <c r="F23" s="65"/>
      <c r="G23" s="66"/>
      <c r="H23" s="67"/>
      <c r="I23" s="67"/>
      <c r="J23" s="66"/>
      <c r="K23" s="66"/>
      <c r="L23" s="68"/>
      <c r="M23" s="63"/>
      <c r="N23" s="69"/>
      <c r="O23" s="70">
        <f t="shared" si="0"/>
        <v>0</v>
      </c>
      <c r="P23" s="69"/>
      <c r="Q23" s="70">
        <f t="shared" si="1"/>
        <v>0</v>
      </c>
      <c r="R23" s="68"/>
      <c r="S23" s="70">
        <f t="shared" si="5"/>
        <v>0</v>
      </c>
      <c r="T23" s="71">
        <f t="shared" si="2"/>
        <v>0</v>
      </c>
      <c r="U23" s="72"/>
      <c r="V23" s="72"/>
      <c r="W23" s="608" t="str">
        <f t="shared" si="3"/>
        <v/>
      </c>
      <c r="X23" s="608" t="str">
        <f t="shared" si="4"/>
        <v/>
      </c>
      <c r="Y23" s="609">
        <f>IF($W23="",0,IF(ISBLANK($X23)=TRUE(),360,DAYS360($W23,$X23)+1)+IF(DAY($X23)=31,VLOOKUP(MONTH($X23),[1]formula!$B$1:$D$12,3))+IF(AND(MONTH($X23)=2,DAY($X23)=28),2,0))+IF((J23=$X$13),1,0)-U23-V23</f>
        <v>0</v>
      </c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ht="12" customHeight="1" x14ac:dyDescent="0.25">
      <c r="A24" s="62"/>
      <c r="B24" s="63"/>
      <c r="C24" s="63"/>
      <c r="D24" s="67"/>
      <c r="E24" s="63"/>
      <c r="F24" s="65"/>
      <c r="G24" s="66"/>
      <c r="H24" s="67"/>
      <c r="I24" s="67"/>
      <c r="J24" s="66"/>
      <c r="K24" s="66"/>
      <c r="L24" s="68"/>
      <c r="M24" s="63"/>
      <c r="N24" s="69"/>
      <c r="O24" s="70">
        <f t="shared" si="0"/>
        <v>0</v>
      </c>
      <c r="P24" s="69"/>
      <c r="Q24" s="70">
        <f t="shared" si="1"/>
        <v>0</v>
      </c>
      <c r="R24" s="68"/>
      <c r="S24" s="70">
        <f t="shared" si="5"/>
        <v>0</v>
      </c>
      <c r="T24" s="71">
        <f t="shared" si="2"/>
        <v>0</v>
      </c>
      <c r="U24" s="72"/>
      <c r="V24" s="72"/>
      <c r="W24" s="608" t="str">
        <f t="shared" si="3"/>
        <v/>
      </c>
      <c r="X24" s="608" t="str">
        <f t="shared" si="4"/>
        <v/>
      </c>
      <c r="Y24" s="609">
        <f>IF($W24="",0,IF(ISBLANK($X24)=TRUE(),360,DAYS360($W24,$X24)+1)+IF(DAY($X24)=31,VLOOKUP(MONTH($X24),[1]formula!$B$1:$D$12,3))+IF(AND(MONTH($X24)=2,DAY($X24)=28),2,0))+IF((J24=$X$13),1,0)-U24-V24</f>
        <v>0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ht="12" customHeight="1" x14ac:dyDescent="0.25">
      <c r="A25" s="62"/>
      <c r="B25" s="63"/>
      <c r="C25" s="63"/>
      <c r="D25" s="67"/>
      <c r="E25" s="63"/>
      <c r="F25" s="65"/>
      <c r="G25" s="66"/>
      <c r="H25" s="67"/>
      <c r="I25" s="67"/>
      <c r="J25" s="66"/>
      <c r="K25" s="66"/>
      <c r="L25" s="68"/>
      <c r="M25" s="63"/>
      <c r="N25" s="69"/>
      <c r="O25" s="70">
        <f t="shared" si="0"/>
        <v>0</v>
      </c>
      <c r="P25" s="69"/>
      <c r="Q25" s="70">
        <f t="shared" si="1"/>
        <v>0</v>
      </c>
      <c r="R25" s="68"/>
      <c r="S25" s="70">
        <f t="shared" si="5"/>
        <v>0</v>
      </c>
      <c r="T25" s="71">
        <f t="shared" si="2"/>
        <v>0</v>
      </c>
      <c r="U25" s="72"/>
      <c r="V25" s="72"/>
      <c r="W25" s="608" t="str">
        <f t="shared" si="3"/>
        <v/>
      </c>
      <c r="X25" s="608" t="str">
        <f t="shared" si="4"/>
        <v/>
      </c>
      <c r="Y25" s="609">
        <f>IF($W25="",0,IF(ISBLANK($X25)=TRUE(),360,DAYS360($W25,$X25)+1)+IF(DAY($X25)=31,VLOOKUP(MONTH($X25),[1]formula!$B$1:$D$12,3))+IF(AND(MONTH($X25)=2,DAY($X25)=28),2,0))+IF((J25=$X$13),1,0)-U25-V25</f>
        <v>0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2" customHeight="1" x14ac:dyDescent="0.25">
      <c r="A26" s="62"/>
      <c r="B26" s="63"/>
      <c r="C26" s="63"/>
      <c r="D26" s="67"/>
      <c r="E26" s="63"/>
      <c r="F26" s="65"/>
      <c r="G26" s="66"/>
      <c r="H26" s="67"/>
      <c r="I26" s="67"/>
      <c r="J26" s="66"/>
      <c r="K26" s="66"/>
      <c r="L26" s="68"/>
      <c r="M26" s="63"/>
      <c r="N26" s="69"/>
      <c r="O26" s="70">
        <f t="shared" si="0"/>
        <v>0</v>
      </c>
      <c r="P26" s="69"/>
      <c r="Q26" s="70">
        <f t="shared" si="1"/>
        <v>0</v>
      </c>
      <c r="R26" s="68"/>
      <c r="S26" s="70">
        <f t="shared" si="5"/>
        <v>0</v>
      </c>
      <c r="T26" s="71">
        <f t="shared" si="2"/>
        <v>0</v>
      </c>
      <c r="U26" s="72"/>
      <c r="V26" s="72"/>
      <c r="W26" s="608" t="str">
        <f t="shared" si="3"/>
        <v/>
      </c>
      <c r="X26" s="608" t="str">
        <f t="shared" si="4"/>
        <v/>
      </c>
      <c r="Y26" s="609">
        <f>IF($W26="",0,IF(ISBLANK($X26)=TRUE(),360,DAYS360($W26,$X26)+1)+IF(DAY($X26)=31,VLOOKUP(MONTH($X26),[1]formula!$B$1:$D$12,3))+IF(AND(MONTH($X26)=2,DAY($X26)=28),2,0))+IF((J26=$X$13),1,0)-U26-V26</f>
        <v>0</v>
      </c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0" ht="12" customHeight="1" x14ac:dyDescent="0.25">
      <c r="A27" s="74"/>
      <c r="B27" s="63"/>
      <c r="C27" s="63"/>
      <c r="D27" s="67"/>
      <c r="E27" s="63"/>
      <c r="F27" s="65"/>
      <c r="G27" s="66"/>
      <c r="H27" s="67"/>
      <c r="I27" s="67"/>
      <c r="J27" s="66"/>
      <c r="K27" s="66"/>
      <c r="L27" s="68"/>
      <c r="M27" s="63"/>
      <c r="N27" s="69"/>
      <c r="O27" s="70">
        <f t="shared" si="0"/>
        <v>0</v>
      </c>
      <c r="P27" s="69"/>
      <c r="Q27" s="70">
        <f t="shared" si="1"/>
        <v>0</v>
      </c>
      <c r="R27" s="68"/>
      <c r="S27" s="70">
        <f t="shared" si="5"/>
        <v>0</v>
      </c>
      <c r="T27" s="71">
        <f t="shared" si="2"/>
        <v>0</v>
      </c>
      <c r="U27" s="72"/>
      <c r="V27" s="72"/>
      <c r="W27" s="608" t="str">
        <f t="shared" si="3"/>
        <v/>
      </c>
      <c r="X27" s="608" t="str">
        <f t="shared" si="4"/>
        <v/>
      </c>
      <c r="Y27" s="609">
        <f>IF($W27="",0,IF(ISBLANK($X27)=TRUE(),360,DAYS360($W27,$X27)+1)+IF(DAY($X27)=31,VLOOKUP(MONTH($X27),[1]formula!$B$1:$D$12,3))+IF(AND(MONTH($X27)=2,DAY($X27)=28),2,0))+IF((J27=$X$13),1,0)-U27-V27</f>
        <v>0</v>
      </c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</row>
    <row r="28" spans="1:40" ht="12" customHeight="1" x14ac:dyDescent="0.25">
      <c r="A28" s="74"/>
      <c r="B28" s="63"/>
      <c r="C28" s="63"/>
      <c r="D28" s="67"/>
      <c r="E28" s="63"/>
      <c r="F28" s="65"/>
      <c r="G28" s="66"/>
      <c r="H28" s="67"/>
      <c r="I28" s="67"/>
      <c r="J28" s="66"/>
      <c r="K28" s="66"/>
      <c r="L28" s="68"/>
      <c r="M28" s="63"/>
      <c r="N28" s="69"/>
      <c r="O28" s="70">
        <f t="shared" si="0"/>
        <v>0</v>
      </c>
      <c r="P28" s="69"/>
      <c r="Q28" s="70">
        <f t="shared" si="1"/>
        <v>0</v>
      </c>
      <c r="R28" s="68"/>
      <c r="S28" s="70">
        <f t="shared" si="5"/>
        <v>0</v>
      </c>
      <c r="T28" s="71">
        <f t="shared" si="2"/>
        <v>0</v>
      </c>
      <c r="U28" s="72"/>
      <c r="V28" s="72"/>
      <c r="W28" s="608" t="str">
        <f t="shared" si="3"/>
        <v/>
      </c>
      <c r="X28" s="608" t="str">
        <f t="shared" si="4"/>
        <v/>
      </c>
      <c r="Y28" s="609">
        <f>IF($W28="",0,IF(ISBLANK($X28)=TRUE(),360,DAYS360($W28,$X28)+1)+IF(DAY($X28)=31,VLOOKUP(MONTH($X28),[1]formula!$B$1:$D$12,3))+IF(AND(MONTH($X28)=2,DAY($X28)=28),2,0))+IF((J28=$X$13),1,0)-U28-V28</f>
        <v>0</v>
      </c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</row>
    <row r="29" spans="1:40" ht="12" customHeight="1" x14ac:dyDescent="0.25">
      <c r="A29" s="74"/>
      <c r="B29" s="63"/>
      <c r="C29" s="63"/>
      <c r="D29" s="67"/>
      <c r="E29" s="63"/>
      <c r="F29" s="65"/>
      <c r="G29" s="66"/>
      <c r="H29" s="67"/>
      <c r="I29" s="67"/>
      <c r="J29" s="66"/>
      <c r="K29" s="66"/>
      <c r="L29" s="68"/>
      <c r="M29" s="63"/>
      <c r="N29" s="69"/>
      <c r="O29" s="70">
        <f t="shared" si="0"/>
        <v>0</v>
      </c>
      <c r="P29" s="69"/>
      <c r="Q29" s="70">
        <f t="shared" si="1"/>
        <v>0</v>
      </c>
      <c r="R29" s="68"/>
      <c r="S29" s="70">
        <f t="shared" si="5"/>
        <v>0</v>
      </c>
      <c r="T29" s="71">
        <f t="shared" si="2"/>
        <v>0</v>
      </c>
      <c r="U29" s="72"/>
      <c r="V29" s="72"/>
      <c r="W29" s="608" t="str">
        <f t="shared" si="3"/>
        <v/>
      </c>
      <c r="X29" s="608" t="str">
        <f t="shared" si="4"/>
        <v/>
      </c>
      <c r="Y29" s="609">
        <f>IF($W29="",0,IF(ISBLANK($X29)=TRUE(),360,DAYS360($W29,$X29)+1)+IF(DAY($X29)=31,VLOOKUP(MONTH($X29),[1]formula!$B$1:$D$12,3))+IF(AND(MONTH($X29)=2,DAY($X29)=28),2,0))+IF((J29=$X$13),1,0)-U29-V29</f>
        <v>0</v>
      </c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</row>
    <row r="30" spans="1:40" ht="12" customHeight="1" x14ac:dyDescent="0.25">
      <c r="A30" s="74"/>
      <c r="B30" s="63"/>
      <c r="C30" s="63"/>
      <c r="D30" s="67"/>
      <c r="E30" s="63"/>
      <c r="F30" s="65"/>
      <c r="G30" s="66"/>
      <c r="H30" s="67"/>
      <c r="I30" s="67"/>
      <c r="J30" s="66"/>
      <c r="K30" s="66"/>
      <c r="L30" s="68"/>
      <c r="M30" s="63"/>
      <c r="N30" s="69"/>
      <c r="O30" s="70">
        <f t="shared" si="0"/>
        <v>0</v>
      </c>
      <c r="P30" s="69"/>
      <c r="Q30" s="70">
        <f t="shared" si="1"/>
        <v>0</v>
      </c>
      <c r="R30" s="68"/>
      <c r="S30" s="70">
        <f t="shared" si="5"/>
        <v>0</v>
      </c>
      <c r="T30" s="71">
        <f t="shared" si="2"/>
        <v>0</v>
      </c>
      <c r="U30" s="72"/>
      <c r="V30" s="72"/>
      <c r="W30" s="608" t="str">
        <f t="shared" si="3"/>
        <v/>
      </c>
      <c r="X30" s="608" t="str">
        <f t="shared" si="4"/>
        <v/>
      </c>
      <c r="Y30" s="609">
        <f>IF($W30="",0,IF(ISBLANK($X30)=TRUE(),360,DAYS360($W30,$X30)+1)+IF(DAY($X30)=31,VLOOKUP(MONTH($X30),[1]formula!$B$1:$D$12,3))+IF(AND(MONTH($X30)=2,DAY($X30)=28),2,0))+IF((J30=$X$13),1,0)-U30-V30</f>
        <v>0</v>
      </c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</row>
    <row r="31" spans="1:40" ht="12" customHeight="1" x14ac:dyDescent="0.25">
      <c r="A31" s="74"/>
      <c r="B31" s="63"/>
      <c r="C31" s="63"/>
      <c r="D31" s="67"/>
      <c r="E31" s="63"/>
      <c r="F31" s="65"/>
      <c r="G31" s="66"/>
      <c r="H31" s="67"/>
      <c r="I31" s="67"/>
      <c r="J31" s="66"/>
      <c r="K31" s="66"/>
      <c r="L31" s="68"/>
      <c r="M31" s="63"/>
      <c r="N31" s="69"/>
      <c r="O31" s="70">
        <f t="shared" si="0"/>
        <v>0</v>
      </c>
      <c r="P31" s="69"/>
      <c r="Q31" s="70">
        <f t="shared" si="1"/>
        <v>0</v>
      </c>
      <c r="R31" s="68"/>
      <c r="S31" s="70">
        <f t="shared" si="5"/>
        <v>0</v>
      </c>
      <c r="T31" s="71">
        <f t="shared" si="2"/>
        <v>0</v>
      </c>
      <c r="U31" s="72"/>
      <c r="V31" s="72"/>
      <c r="W31" s="608" t="str">
        <f t="shared" si="3"/>
        <v/>
      </c>
      <c r="X31" s="608" t="str">
        <f t="shared" si="4"/>
        <v/>
      </c>
      <c r="Y31" s="609">
        <f>IF($W31="",0,IF(ISBLANK($X31)=TRUE(),360,DAYS360($W31,$X31)+1)+IF(DAY($X31)=31,VLOOKUP(MONTH($X31),[1]formula!$B$1:$D$12,3))+IF(AND(MONTH($X31)=2,DAY($X31)=28),2,0))+IF((J31=$X$13),1,0)-U31-V31</f>
        <v>0</v>
      </c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</row>
    <row r="32" spans="1:40" ht="12" customHeight="1" x14ac:dyDescent="0.25">
      <c r="A32" s="62"/>
      <c r="B32" s="63"/>
      <c r="C32" s="63"/>
      <c r="D32" s="67"/>
      <c r="E32" s="63"/>
      <c r="F32" s="65"/>
      <c r="G32" s="66"/>
      <c r="H32" s="67"/>
      <c r="I32" s="67"/>
      <c r="J32" s="66"/>
      <c r="K32" s="66"/>
      <c r="L32" s="68"/>
      <c r="M32" s="63"/>
      <c r="N32" s="67"/>
      <c r="O32" s="70">
        <f>IF(ISBLANK(M32),0,IF(M32=$G$37,SUM(IF(N32&gt;$I$37,$I$37*L32,IF(L32=$J$37,N32,$I$37*L32))),SUM(IF(N32&gt;$I$38,$I$38*L32,IF(L32=$J$37,N32,$I$38*L32)))))</f>
        <v>0</v>
      </c>
      <c r="P32" s="67"/>
      <c r="Q32" s="70">
        <f t="shared" si="1"/>
        <v>0</v>
      </c>
      <c r="R32" s="68"/>
      <c r="S32" s="70">
        <f t="shared" si="5"/>
        <v>0</v>
      </c>
      <c r="T32" s="71">
        <f t="shared" si="2"/>
        <v>0</v>
      </c>
      <c r="U32" s="72"/>
      <c r="V32" s="72"/>
      <c r="W32" s="608" t="str">
        <f t="shared" si="3"/>
        <v/>
      </c>
      <c r="X32" s="608" t="str">
        <f t="shared" si="4"/>
        <v/>
      </c>
      <c r="Y32" s="609">
        <f>IF($W32="",0,IF(ISBLANK($X32)=TRUE(),360,DAYS360($W32,$X32)+1)+IF(DAY($X32)=31,VLOOKUP(MONTH($X32),[1]formula!$B$1:$D$12,3))+IF(AND(MONTH($X32)=2,DAY($X32)=28),2,0))+IF((J32=$X$13),1,0)-U32-V32</f>
        <v>0</v>
      </c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</row>
    <row r="33" spans="1:40" ht="12" customHeight="1" x14ac:dyDescent="0.25">
      <c r="A33" s="62"/>
      <c r="B33" s="63"/>
      <c r="C33" s="63"/>
      <c r="D33" s="67"/>
      <c r="E33" s="63"/>
      <c r="F33" s="65"/>
      <c r="G33" s="66"/>
      <c r="H33" s="67"/>
      <c r="I33" s="67"/>
      <c r="J33" s="66"/>
      <c r="K33" s="66"/>
      <c r="L33" s="68"/>
      <c r="M33" s="63"/>
      <c r="N33" s="67"/>
      <c r="O33" s="70">
        <f>IF(ISBLANK(M33),0,IF(M33=$G$37,SUM(IF(N33&gt;$I$37,$I$37*L33,IF(L33=$J$37,N33,$I$37*L33))),SUM(IF(N33&gt;$I$38,$I$38*L33,IF(L33=$J$37,N33,$I$38*L33)))))</f>
        <v>0</v>
      </c>
      <c r="P33" s="67"/>
      <c r="Q33" s="75">
        <f t="shared" si="1"/>
        <v>0</v>
      </c>
      <c r="R33" s="76"/>
      <c r="S33" s="70">
        <f t="shared" si="5"/>
        <v>0</v>
      </c>
      <c r="T33" s="77">
        <f t="shared" si="2"/>
        <v>0</v>
      </c>
      <c r="U33" s="72"/>
      <c r="V33" s="72"/>
      <c r="W33" s="608" t="str">
        <f t="shared" si="3"/>
        <v/>
      </c>
      <c r="X33" s="608" t="str">
        <f t="shared" si="4"/>
        <v/>
      </c>
      <c r="Y33" s="609">
        <f>IF($W33="",0,IF(ISBLANK($X33)=TRUE(),360,DAYS360($W33,$X33)+1)+IF(DAY($X33)=31,VLOOKUP(MONTH($X33),[1]formula!$B$1:$D$12,3))+IF(AND(MONTH($X33)=2,DAY($X33)=28),2,0))+IF((J33=$X$13),1,0)-U33-V33</f>
        <v>0</v>
      </c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</row>
    <row r="34" spans="1:40" s="5" customFormat="1" ht="12" customHeight="1" x14ac:dyDescent="0.2">
      <c r="C34" s="78" t="s">
        <v>263</v>
      </c>
      <c r="F34" s="79"/>
      <c r="G34" s="80"/>
      <c r="I34" s="80"/>
      <c r="J34" s="80"/>
      <c r="K34" s="81"/>
      <c r="L34" s="81"/>
      <c r="M34" s="80"/>
      <c r="N34" s="70">
        <f>SUM(N14:N33)</f>
        <v>0</v>
      </c>
      <c r="O34" s="70">
        <f>SUM(O14:O33)</f>
        <v>0</v>
      </c>
      <c r="P34" s="70">
        <f>SUM(P14:P33)</f>
        <v>0</v>
      </c>
      <c r="Q34" s="70">
        <f>SUM(Q14:Q33)</f>
        <v>0</v>
      </c>
      <c r="R34" s="82"/>
      <c r="S34" s="83">
        <f>SUM(S14:S33)</f>
        <v>0</v>
      </c>
      <c r="T34" s="84">
        <f>SUM(T14:T33)</f>
        <v>0</v>
      </c>
      <c r="U34" s="85">
        <f>SUM(U13:U33)</f>
        <v>0</v>
      </c>
      <c r="V34" s="85">
        <f>SUM(V13:V33)</f>
        <v>0</v>
      </c>
      <c r="W34" s="611"/>
      <c r="X34" s="611"/>
      <c r="Y34" s="611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</row>
    <row r="35" spans="1:40" s="5" customFormat="1" ht="12" customHeight="1" x14ac:dyDescent="0.2">
      <c r="C35" s="86" t="s">
        <v>51</v>
      </c>
      <c r="F35" s="87"/>
      <c r="G35" s="653"/>
      <c r="H35" s="654" t="s">
        <v>52</v>
      </c>
      <c r="I35" s="654"/>
      <c r="J35" s="88"/>
      <c r="K35" s="89"/>
      <c r="L35" s="89"/>
      <c r="M35" s="88"/>
      <c r="N35" s="90"/>
      <c r="O35" s="90"/>
      <c r="P35" s="90"/>
      <c r="Q35" s="88"/>
      <c r="R35" s="91"/>
      <c r="S35" s="91"/>
      <c r="T35" s="91"/>
      <c r="U35" s="2"/>
      <c r="V35" s="2"/>
      <c r="W35" s="610"/>
      <c r="X35" s="610"/>
      <c r="Y35" s="611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</row>
    <row r="36" spans="1:40" s="5" customFormat="1" ht="12" customHeight="1" x14ac:dyDescent="0.2">
      <c r="C36" s="92" t="s">
        <v>53</v>
      </c>
      <c r="E36" s="87"/>
      <c r="F36" s="87"/>
      <c r="G36" s="653"/>
      <c r="H36" s="93" t="s">
        <v>54</v>
      </c>
      <c r="I36" s="93" t="s">
        <v>284</v>
      </c>
      <c r="J36" s="88"/>
      <c r="K36" s="89"/>
      <c r="L36" s="88"/>
      <c r="M36" s="88"/>
      <c r="N36" s="89"/>
      <c r="O36" s="89"/>
      <c r="P36" s="88"/>
      <c r="Q36" s="88"/>
      <c r="R36" s="88"/>
      <c r="S36" s="88"/>
      <c r="T36" s="88"/>
      <c r="U36" s="89"/>
      <c r="V36" s="89"/>
      <c r="W36" s="631"/>
      <c r="X36" s="610"/>
      <c r="Y36" s="611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</row>
    <row r="37" spans="1:40" s="5" customFormat="1" ht="12" customHeight="1" x14ac:dyDescent="0.2">
      <c r="C37" s="92" t="s">
        <v>55</v>
      </c>
      <c r="E37" s="87"/>
      <c r="F37" s="87"/>
      <c r="G37" s="94" t="s">
        <v>44</v>
      </c>
      <c r="H37" s="94">
        <v>1500</v>
      </c>
      <c r="I37" s="93">
        <v>21000</v>
      </c>
      <c r="J37" s="95">
        <v>1</v>
      </c>
      <c r="K37" s="89"/>
      <c r="L37" s="88"/>
      <c r="M37" s="88"/>
      <c r="N37" s="89"/>
      <c r="O37" s="89"/>
      <c r="P37" s="88"/>
      <c r="Q37" s="88"/>
      <c r="R37" s="88"/>
      <c r="S37" s="88"/>
      <c r="T37" s="88"/>
      <c r="U37" s="89"/>
      <c r="V37" s="89"/>
      <c r="W37" s="631"/>
      <c r="X37" s="610"/>
      <c r="Y37" s="611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</row>
    <row r="38" spans="1:40" s="5" customFormat="1" ht="12" customHeight="1" x14ac:dyDescent="0.2">
      <c r="C38" s="96" t="s">
        <v>56</v>
      </c>
      <c r="E38" s="87"/>
      <c r="F38" s="87"/>
      <c r="G38" s="94" t="s">
        <v>50</v>
      </c>
      <c r="H38" s="94">
        <v>1200</v>
      </c>
      <c r="I38" s="93">
        <v>16800</v>
      </c>
      <c r="J38" s="95">
        <v>1</v>
      </c>
      <c r="K38" s="89"/>
      <c r="L38" s="88"/>
      <c r="M38" s="88"/>
      <c r="N38" s="89"/>
      <c r="O38" s="89"/>
      <c r="P38" s="88"/>
      <c r="Q38" s="88"/>
      <c r="R38" s="88"/>
      <c r="S38" s="88"/>
      <c r="T38" s="88"/>
      <c r="U38" s="89"/>
      <c r="V38" s="89"/>
      <c r="W38" s="631"/>
      <c r="X38" s="610"/>
      <c r="Y38" s="610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1:40" ht="25.5" customHeight="1" x14ac:dyDescent="0.25">
      <c r="A39" s="655" t="s">
        <v>289</v>
      </c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6" t="s">
        <v>270</v>
      </c>
      <c r="M39" s="656"/>
      <c r="N39" s="656"/>
      <c r="O39" s="656"/>
      <c r="P39" s="657" t="s">
        <v>58</v>
      </c>
      <c r="Q39" s="658" t="s">
        <v>59</v>
      </c>
      <c r="T39" s="2"/>
    </row>
    <row r="40" spans="1:40" ht="51" customHeight="1" x14ac:dyDescent="0.25">
      <c r="A40" s="646" t="s">
        <v>60</v>
      </c>
      <c r="B40" s="646" t="s">
        <v>61</v>
      </c>
      <c r="C40" s="659" t="s">
        <v>22</v>
      </c>
      <c r="D40" s="646" t="s">
        <v>23</v>
      </c>
      <c r="E40" s="646"/>
      <c r="F40" s="646" t="s">
        <v>24</v>
      </c>
      <c r="G40" s="660" t="s">
        <v>25</v>
      </c>
      <c r="H40" s="661" t="s">
        <v>62</v>
      </c>
      <c r="I40" s="646" t="s">
        <v>63</v>
      </c>
      <c r="J40" s="646" t="s">
        <v>28</v>
      </c>
      <c r="K40" s="651" t="s">
        <v>29</v>
      </c>
      <c r="L40" s="646" t="s">
        <v>64</v>
      </c>
      <c r="M40" s="646"/>
      <c r="N40" s="646" t="s">
        <v>65</v>
      </c>
      <c r="O40" s="646" t="s">
        <v>269</v>
      </c>
      <c r="P40" s="657"/>
      <c r="Q40" s="658"/>
      <c r="T40" s="2"/>
    </row>
    <row r="41" spans="1:40" ht="67.5" customHeight="1" x14ac:dyDescent="0.25">
      <c r="A41" s="646"/>
      <c r="B41" s="646"/>
      <c r="C41" s="659"/>
      <c r="D41" s="58" t="s">
        <v>35</v>
      </c>
      <c r="E41" s="57" t="s">
        <v>36</v>
      </c>
      <c r="F41" s="646"/>
      <c r="G41" s="660"/>
      <c r="H41" s="661"/>
      <c r="I41" s="646"/>
      <c r="J41" s="646"/>
      <c r="K41" s="651"/>
      <c r="L41" s="97">
        <v>45931</v>
      </c>
      <c r="M41" s="97">
        <v>46295</v>
      </c>
      <c r="N41" s="646"/>
      <c r="O41" s="646"/>
      <c r="P41" s="657"/>
      <c r="Q41" s="658"/>
      <c r="T41" s="2"/>
    </row>
    <row r="42" spans="1:40" ht="21.75" customHeight="1" x14ac:dyDescent="0.25">
      <c r="A42" s="612"/>
      <c r="B42" s="612"/>
      <c r="C42" s="613"/>
      <c r="D42" s="614"/>
      <c r="E42" s="615"/>
      <c r="F42" s="616"/>
      <c r="G42" s="617"/>
      <c r="H42" s="617"/>
      <c r="I42" s="618"/>
      <c r="J42" s="619"/>
      <c r="K42" s="620"/>
      <c r="L42" s="97" t="str">
        <f t="shared" ref="L42:L73" si="6">IF(ISBLANK(I42)=TRUE(),"",IF(AND(J42&lt;$L$41,ISBLANK(J42)=FALSE()),"",IF(I42&lt;$L$41,$L$41,I42)))</f>
        <v/>
      </c>
      <c r="M42" s="97" t="str">
        <f t="shared" ref="M42:M73" si="7">IF(AND(ISBLANK(I42),ISBLANK(J42)),"",(IF(ISBLANK(J42)=TRUE(),$M$41,IF(J42&lt;$L$41," ",IF(J42&gt;$M$41,$M$41,J42)))))</f>
        <v/>
      </c>
      <c r="N42" s="57">
        <f>IF($L42="",0,IF(ISBLANK($M42)=TRUE(),360,DAYS360($L42,$M42)+1)+IF(DAY($M42)=31,VLOOKUP(MONTH($M42),[2]formula!$B$1:$D$12,3))+IF(AND(MONTH($M42)=2,DAY($M42)=28),2,0))</f>
        <v>0</v>
      </c>
      <c r="O42" s="102">
        <f>+ROUND(((2400/360)*N42*K42),2)</f>
        <v>0</v>
      </c>
      <c r="P42" s="103"/>
      <c r="Q42" s="104"/>
      <c r="T42" s="2"/>
    </row>
    <row r="43" spans="1:40" ht="21.75" customHeight="1" x14ac:dyDescent="0.25">
      <c r="A43" s="612"/>
      <c r="B43" s="612"/>
      <c r="C43" s="613"/>
      <c r="D43" s="614"/>
      <c r="E43" s="615"/>
      <c r="F43" s="616"/>
      <c r="G43" s="617"/>
      <c r="H43" s="617"/>
      <c r="I43" s="618"/>
      <c r="J43" s="619"/>
      <c r="K43" s="620"/>
      <c r="L43" s="97" t="str">
        <f t="shared" si="6"/>
        <v/>
      </c>
      <c r="M43" s="97" t="str">
        <f t="shared" si="7"/>
        <v/>
      </c>
      <c r="N43" s="57">
        <f>IF($L43="",0,IF(ISBLANK($M43)=TRUE(),360,DAYS360($L43,$M43)+1)+IF(DAY($M43)=31,VLOOKUP(MONTH($M43),[2]formula!$B$1:$D$12,3))+IF(AND(MONTH($M43)=2,DAY($M43)=28),2,0))</f>
        <v>0</v>
      </c>
      <c r="O43" s="102">
        <f t="shared" ref="O43:O106" si="8">+ROUND(((2400/360)*N43*K43),2)</f>
        <v>0</v>
      </c>
      <c r="P43" s="103"/>
      <c r="Q43" s="104"/>
      <c r="T43" s="2"/>
    </row>
    <row r="44" spans="1:40" ht="21.75" customHeight="1" x14ac:dyDescent="0.25">
      <c r="A44" s="612"/>
      <c r="B44" s="612"/>
      <c r="C44" s="613"/>
      <c r="D44" s="614"/>
      <c r="E44" s="615"/>
      <c r="F44" s="616"/>
      <c r="G44" s="617"/>
      <c r="H44" s="617"/>
      <c r="I44" s="618"/>
      <c r="J44" s="619"/>
      <c r="K44" s="620"/>
      <c r="L44" s="97" t="str">
        <f t="shared" si="6"/>
        <v/>
      </c>
      <c r="M44" s="97" t="str">
        <f t="shared" si="7"/>
        <v/>
      </c>
      <c r="N44" s="57">
        <f>IF($L44="",0,IF(ISBLANK($M44)=TRUE(),360,DAYS360($L44,$M44)+1)+IF(DAY($M44)=31,VLOOKUP(MONTH($M44),[2]formula!$B$1:$D$12,3))+IF(AND(MONTH($M44)=2,DAY($M44)=28),2,0))</f>
        <v>0</v>
      </c>
      <c r="O44" s="102">
        <f t="shared" si="8"/>
        <v>0</v>
      </c>
      <c r="P44" s="103"/>
      <c r="Q44" s="104"/>
      <c r="T44" s="2"/>
    </row>
    <row r="45" spans="1:40" ht="21.75" customHeight="1" x14ac:dyDescent="0.25">
      <c r="A45" s="612"/>
      <c r="B45" s="612"/>
      <c r="C45" s="613"/>
      <c r="D45" s="614"/>
      <c r="E45" s="615"/>
      <c r="F45" s="616"/>
      <c r="G45" s="617"/>
      <c r="H45" s="617"/>
      <c r="I45" s="618"/>
      <c r="J45" s="619"/>
      <c r="K45" s="620"/>
      <c r="L45" s="97" t="str">
        <f t="shared" si="6"/>
        <v/>
      </c>
      <c r="M45" s="97" t="str">
        <f t="shared" si="7"/>
        <v/>
      </c>
      <c r="N45" s="57">
        <f>IF($L45="",0,IF(ISBLANK($M45)=TRUE(),360,DAYS360($L45,$M45)+1)+IF(DAY($M45)=31,VLOOKUP(MONTH($M45),[2]formula!$B$1:$D$12,3))+IF(AND(MONTH($M45)=2,DAY($M45)=28),2,0))</f>
        <v>0</v>
      </c>
      <c r="O45" s="102">
        <f t="shared" si="8"/>
        <v>0</v>
      </c>
      <c r="P45" s="103"/>
      <c r="Q45" s="104"/>
      <c r="T45" s="2"/>
    </row>
    <row r="46" spans="1:40" ht="21.75" customHeight="1" x14ac:dyDescent="0.25">
      <c r="A46" s="612"/>
      <c r="B46" s="612"/>
      <c r="C46" s="613"/>
      <c r="D46" s="614"/>
      <c r="E46" s="615"/>
      <c r="F46" s="616"/>
      <c r="G46" s="617"/>
      <c r="H46" s="617"/>
      <c r="I46" s="618"/>
      <c r="J46" s="619"/>
      <c r="K46" s="620"/>
      <c r="L46" s="97" t="str">
        <f t="shared" si="6"/>
        <v/>
      </c>
      <c r="M46" s="97" t="str">
        <f t="shared" si="7"/>
        <v/>
      </c>
      <c r="N46" s="57">
        <f>IF($L46="",0,IF(ISBLANK($M46)=TRUE(),360,DAYS360($L46,$M46)+1)+IF(DAY($M46)=31,VLOOKUP(MONTH($M46),[2]formula!$B$1:$D$12,3))+IF(AND(MONTH($M46)=2,DAY($M46)=28),2,0))</f>
        <v>0</v>
      </c>
      <c r="O46" s="102">
        <f t="shared" si="8"/>
        <v>0</v>
      </c>
      <c r="P46" s="103"/>
      <c r="Q46" s="104"/>
      <c r="T46" s="2"/>
    </row>
    <row r="47" spans="1:40" ht="21.75" customHeight="1" x14ac:dyDescent="0.25">
      <c r="A47" s="612"/>
      <c r="B47" s="612"/>
      <c r="C47" s="613"/>
      <c r="D47" s="614"/>
      <c r="E47" s="615"/>
      <c r="F47" s="616"/>
      <c r="G47" s="617"/>
      <c r="H47" s="617"/>
      <c r="I47" s="618"/>
      <c r="J47" s="619"/>
      <c r="K47" s="620"/>
      <c r="L47" s="97" t="str">
        <f t="shared" si="6"/>
        <v/>
      </c>
      <c r="M47" s="97" t="str">
        <f t="shared" si="7"/>
        <v/>
      </c>
      <c r="N47" s="57">
        <f>IF($L47="",0,IF(ISBLANK($M47)=TRUE(),360,DAYS360($L47,$M47)+1)+IF(DAY($M47)=31,VLOOKUP(MONTH($M47),[2]formula!$B$1:$D$12,3))+IF(AND(MONTH($M47)=2,DAY($M47)=28),2,0))</f>
        <v>0</v>
      </c>
      <c r="O47" s="102">
        <f t="shared" si="8"/>
        <v>0</v>
      </c>
      <c r="P47" s="103"/>
      <c r="Q47" s="104"/>
      <c r="T47" s="2"/>
    </row>
    <row r="48" spans="1:40" ht="21.75" customHeight="1" x14ac:dyDescent="0.25">
      <c r="A48" s="612"/>
      <c r="B48" s="612"/>
      <c r="C48" s="613"/>
      <c r="D48" s="614"/>
      <c r="E48" s="615"/>
      <c r="F48" s="616"/>
      <c r="G48" s="617"/>
      <c r="H48" s="617"/>
      <c r="I48" s="618"/>
      <c r="J48" s="619"/>
      <c r="K48" s="620"/>
      <c r="L48" s="97" t="str">
        <f t="shared" si="6"/>
        <v/>
      </c>
      <c r="M48" s="97" t="str">
        <f t="shared" si="7"/>
        <v/>
      </c>
      <c r="N48" s="57">
        <f>IF($L48="",0,IF(ISBLANK($M48)=TRUE(),360,DAYS360($L48,$M48)+1)+IF(DAY($M48)=31,VLOOKUP(MONTH($M48),[2]formula!$B$1:$D$12,3))+IF(AND(MONTH($M48)=2,DAY($M48)=28),2,0))</f>
        <v>0</v>
      </c>
      <c r="O48" s="102">
        <f t="shared" si="8"/>
        <v>0</v>
      </c>
      <c r="P48" s="103"/>
      <c r="Q48" s="104"/>
      <c r="T48" s="2"/>
    </row>
    <row r="49" spans="1:20" ht="21.75" customHeight="1" x14ac:dyDescent="0.25">
      <c r="A49" s="612"/>
      <c r="B49" s="612"/>
      <c r="C49" s="613"/>
      <c r="D49" s="614"/>
      <c r="E49" s="615"/>
      <c r="F49" s="616"/>
      <c r="G49" s="617"/>
      <c r="H49" s="617"/>
      <c r="I49" s="618"/>
      <c r="J49" s="619"/>
      <c r="K49" s="620"/>
      <c r="L49" s="97" t="str">
        <f t="shared" si="6"/>
        <v/>
      </c>
      <c r="M49" s="97" t="str">
        <f t="shared" si="7"/>
        <v/>
      </c>
      <c r="N49" s="57">
        <f>IF($L49="",0,IF(ISBLANK($M49)=TRUE(),360,DAYS360($L49,$M49)+1)+IF(DAY($M49)=31,VLOOKUP(MONTH($M49),[2]formula!$B$1:$D$12,3))+IF(AND(MONTH($M49)=2,DAY($M49)=28),2,0))</f>
        <v>0</v>
      </c>
      <c r="O49" s="102">
        <f t="shared" si="8"/>
        <v>0</v>
      </c>
      <c r="P49" s="103"/>
      <c r="Q49" s="104"/>
      <c r="T49" s="2"/>
    </row>
    <row r="50" spans="1:20" ht="21.75" customHeight="1" x14ac:dyDescent="0.25">
      <c r="A50" s="612"/>
      <c r="B50" s="612"/>
      <c r="C50" s="613"/>
      <c r="D50" s="614"/>
      <c r="E50" s="615"/>
      <c r="F50" s="616"/>
      <c r="G50" s="617"/>
      <c r="H50" s="617"/>
      <c r="I50" s="618"/>
      <c r="J50" s="619"/>
      <c r="K50" s="620"/>
      <c r="L50" s="97" t="str">
        <f t="shared" si="6"/>
        <v/>
      </c>
      <c r="M50" s="97" t="str">
        <f t="shared" si="7"/>
        <v/>
      </c>
      <c r="N50" s="57">
        <f>IF($L50="",0,IF(ISBLANK($M50)=TRUE(),360,DAYS360($L50,$M50)+1)+IF(DAY($M50)=31,VLOOKUP(MONTH($M50),[2]formula!$B$1:$D$12,3))+IF(AND(MONTH($M50)=2,DAY($M50)=28),2,0))</f>
        <v>0</v>
      </c>
      <c r="O50" s="102">
        <f t="shared" si="8"/>
        <v>0</v>
      </c>
      <c r="P50" s="103"/>
      <c r="Q50" s="104"/>
      <c r="T50" s="2"/>
    </row>
    <row r="51" spans="1:20" ht="21.75" customHeight="1" x14ac:dyDescent="0.25">
      <c r="A51" s="612"/>
      <c r="B51" s="612"/>
      <c r="C51" s="613"/>
      <c r="D51" s="614"/>
      <c r="E51" s="615"/>
      <c r="F51" s="616"/>
      <c r="G51" s="617"/>
      <c r="H51" s="617"/>
      <c r="I51" s="618"/>
      <c r="J51" s="619"/>
      <c r="K51" s="620"/>
      <c r="L51" s="97" t="str">
        <f t="shared" si="6"/>
        <v/>
      </c>
      <c r="M51" s="97" t="str">
        <f t="shared" si="7"/>
        <v/>
      </c>
      <c r="N51" s="57">
        <f>IF($L51="",0,IF(ISBLANK($M51)=TRUE(),360,DAYS360($L51,$M51)+1)+IF(DAY($M51)=31,VLOOKUP(MONTH($M51),[2]formula!$B$1:$D$12,3))+IF(AND(MONTH($M51)=2,DAY($M51)=28),2,0))</f>
        <v>0</v>
      </c>
      <c r="O51" s="102">
        <f t="shared" si="8"/>
        <v>0</v>
      </c>
      <c r="P51" s="103"/>
      <c r="Q51" s="104"/>
      <c r="T51" s="2"/>
    </row>
    <row r="52" spans="1:20" ht="21.75" customHeight="1" x14ac:dyDescent="0.25">
      <c r="A52" s="612"/>
      <c r="B52" s="612"/>
      <c r="C52" s="613"/>
      <c r="D52" s="614"/>
      <c r="E52" s="615"/>
      <c r="F52" s="616"/>
      <c r="G52" s="617"/>
      <c r="H52" s="617"/>
      <c r="I52" s="618"/>
      <c r="J52" s="619"/>
      <c r="K52" s="620"/>
      <c r="L52" s="97" t="str">
        <f t="shared" si="6"/>
        <v/>
      </c>
      <c r="M52" s="97" t="str">
        <f t="shared" si="7"/>
        <v/>
      </c>
      <c r="N52" s="57">
        <f>IF($L52="",0,IF(ISBLANK($M52)=TRUE(),360,DAYS360($L52,$M52)+1)+IF(DAY($M52)=31,VLOOKUP(MONTH($M52),[2]formula!$B$1:$D$12,3))+IF(AND(MONTH($M52)=2,DAY($M52)=28),2,0))</f>
        <v>0</v>
      </c>
      <c r="O52" s="102">
        <f t="shared" si="8"/>
        <v>0</v>
      </c>
      <c r="P52" s="103"/>
      <c r="Q52" s="104"/>
      <c r="T52" s="2"/>
    </row>
    <row r="53" spans="1:20" ht="21.75" customHeight="1" x14ac:dyDescent="0.25">
      <c r="A53" s="612"/>
      <c r="B53" s="612"/>
      <c r="C53" s="613"/>
      <c r="D53" s="614"/>
      <c r="E53" s="615"/>
      <c r="F53" s="616"/>
      <c r="G53" s="617"/>
      <c r="H53" s="617"/>
      <c r="I53" s="618"/>
      <c r="J53" s="619"/>
      <c r="K53" s="620"/>
      <c r="L53" s="97" t="str">
        <f t="shared" si="6"/>
        <v/>
      </c>
      <c r="M53" s="97" t="str">
        <f t="shared" si="7"/>
        <v/>
      </c>
      <c r="N53" s="57">
        <f>IF($L53="",0,IF(ISBLANK($M53)=TRUE(),360,DAYS360($L53,$M53)+1)+IF(DAY($M53)=31,VLOOKUP(MONTH($M53),[2]formula!$B$1:$D$12,3))+IF(AND(MONTH($M53)=2,DAY($M53)=28),2,0))</f>
        <v>0</v>
      </c>
      <c r="O53" s="102">
        <f t="shared" si="8"/>
        <v>0</v>
      </c>
      <c r="P53" s="103"/>
      <c r="Q53" s="104"/>
      <c r="T53" s="2"/>
    </row>
    <row r="54" spans="1:20" ht="21.75" customHeight="1" x14ac:dyDescent="0.25">
      <c r="A54" s="612"/>
      <c r="B54" s="612"/>
      <c r="C54" s="613"/>
      <c r="D54" s="614"/>
      <c r="E54" s="615"/>
      <c r="F54" s="616"/>
      <c r="G54" s="617"/>
      <c r="H54" s="617"/>
      <c r="I54" s="618"/>
      <c r="J54" s="619"/>
      <c r="K54" s="620"/>
      <c r="L54" s="97" t="str">
        <f t="shared" si="6"/>
        <v/>
      </c>
      <c r="M54" s="97" t="str">
        <f t="shared" si="7"/>
        <v/>
      </c>
      <c r="N54" s="57">
        <f>IF($L54="",0,IF(ISBLANK($M54)=TRUE(),360,DAYS360($L54,$M54)+1)+IF(DAY($M54)=31,VLOOKUP(MONTH($M54),[2]formula!$B$1:$D$12,3))+IF(AND(MONTH($M54)=2,DAY($M54)=28),2,0))</f>
        <v>0</v>
      </c>
      <c r="O54" s="102">
        <f t="shared" si="8"/>
        <v>0</v>
      </c>
      <c r="P54" s="103"/>
      <c r="Q54" s="104"/>
      <c r="T54" s="2"/>
    </row>
    <row r="55" spans="1:20" ht="21.75" customHeight="1" x14ac:dyDescent="0.25">
      <c r="A55" s="612"/>
      <c r="B55" s="612"/>
      <c r="C55" s="613"/>
      <c r="D55" s="614"/>
      <c r="E55" s="615"/>
      <c r="F55" s="616"/>
      <c r="G55" s="617"/>
      <c r="H55" s="617"/>
      <c r="I55" s="618"/>
      <c r="J55" s="619"/>
      <c r="K55" s="620"/>
      <c r="L55" s="97" t="str">
        <f t="shared" si="6"/>
        <v/>
      </c>
      <c r="M55" s="97" t="str">
        <f t="shared" si="7"/>
        <v/>
      </c>
      <c r="N55" s="57">
        <f>IF($L55="",0,IF(ISBLANK($M55)=TRUE(),360,DAYS360($L55,$M55)+1)+IF(DAY($M55)=31,VLOOKUP(MONTH($M55),[2]formula!$B$1:$D$12,3))+IF(AND(MONTH($M55)=2,DAY($M55)=28),2,0))</f>
        <v>0</v>
      </c>
      <c r="O55" s="102">
        <f t="shared" si="8"/>
        <v>0</v>
      </c>
      <c r="P55" s="103"/>
      <c r="Q55" s="104"/>
      <c r="T55" s="2"/>
    </row>
    <row r="56" spans="1:20" ht="21.75" customHeight="1" x14ac:dyDescent="0.25">
      <c r="A56" s="612"/>
      <c r="B56" s="612"/>
      <c r="C56" s="613"/>
      <c r="D56" s="614"/>
      <c r="E56" s="615"/>
      <c r="F56" s="616"/>
      <c r="G56" s="617"/>
      <c r="H56" s="617"/>
      <c r="I56" s="618"/>
      <c r="J56" s="619"/>
      <c r="K56" s="620"/>
      <c r="L56" s="97" t="str">
        <f t="shared" si="6"/>
        <v/>
      </c>
      <c r="M56" s="97" t="str">
        <f t="shared" si="7"/>
        <v/>
      </c>
      <c r="N56" s="57">
        <f>IF($L56="",0,IF(ISBLANK($M56)=TRUE(),360,DAYS360($L56,$M56)+1)+IF(DAY($M56)=31,VLOOKUP(MONTH($M56),[2]formula!$B$1:$D$12,3))+IF(AND(MONTH($M56)=2,DAY($M56)=28),2,0))</f>
        <v>0</v>
      </c>
      <c r="O56" s="102">
        <f t="shared" si="8"/>
        <v>0</v>
      </c>
      <c r="P56" s="103"/>
      <c r="Q56" s="104"/>
      <c r="T56" s="2"/>
    </row>
    <row r="57" spans="1:20" ht="21.75" customHeight="1" x14ac:dyDescent="0.25">
      <c r="A57" s="612"/>
      <c r="B57" s="612"/>
      <c r="C57" s="613"/>
      <c r="D57" s="614"/>
      <c r="E57" s="615"/>
      <c r="F57" s="616"/>
      <c r="G57" s="617"/>
      <c r="H57" s="617"/>
      <c r="I57" s="618"/>
      <c r="J57" s="619"/>
      <c r="K57" s="620"/>
      <c r="L57" s="97" t="str">
        <f t="shared" si="6"/>
        <v/>
      </c>
      <c r="M57" s="97" t="str">
        <f t="shared" si="7"/>
        <v/>
      </c>
      <c r="N57" s="57">
        <f>IF($L57="",0,IF(ISBLANK($M57)=TRUE(),360,DAYS360($L57,$M57)+1)+IF(DAY($M57)=31,VLOOKUP(MONTH($M57),[2]formula!$B$1:$D$12,3))+IF(AND(MONTH($M57)=2,DAY($M57)=28),2,0))</f>
        <v>0</v>
      </c>
      <c r="O57" s="102">
        <f t="shared" si="8"/>
        <v>0</v>
      </c>
      <c r="P57" s="103"/>
      <c r="Q57" s="104"/>
      <c r="T57" s="2"/>
    </row>
    <row r="58" spans="1:20" ht="21.75" customHeight="1" x14ac:dyDescent="0.25">
      <c r="A58" s="612"/>
      <c r="B58" s="612"/>
      <c r="C58" s="613"/>
      <c r="D58" s="614"/>
      <c r="E58" s="615"/>
      <c r="F58" s="616"/>
      <c r="G58" s="617"/>
      <c r="H58" s="617"/>
      <c r="I58" s="618"/>
      <c r="J58" s="619"/>
      <c r="K58" s="620"/>
      <c r="L58" s="97" t="str">
        <f t="shared" si="6"/>
        <v/>
      </c>
      <c r="M58" s="97" t="str">
        <f t="shared" si="7"/>
        <v/>
      </c>
      <c r="N58" s="57">
        <f>IF($L58="",0,IF(ISBLANK($M58)=TRUE(),360,DAYS360($L58,$M58)+1)+IF(DAY($M58)=31,VLOOKUP(MONTH($M58),[2]formula!$B$1:$D$12,3))+IF(AND(MONTH($M58)=2,DAY($M58)=28),2,0))</f>
        <v>0</v>
      </c>
      <c r="O58" s="102">
        <f t="shared" si="8"/>
        <v>0</v>
      </c>
      <c r="P58" s="103"/>
      <c r="Q58" s="104"/>
      <c r="T58" s="2"/>
    </row>
    <row r="59" spans="1:20" ht="21.75" customHeight="1" x14ac:dyDescent="0.25">
      <c r="A59" s="612"/>
      <c r="B59" s="612"/>
      <c r="C59" s="613"/>
      <c r="D59" s="614"/>
      <c r="E59" s="615"/>
      <c r="F59" s="616"/>
      <c r="G59" s="617"/>
      <c r="H59" s="617"/>
      <c r="I59" s="618"/>
      <c r="J59" s="619"/>
      <c r="K59" s="620"/>
      <c r="L59" s="97" t="str">
        <f t="shared" si="6"/>
        <v/>
      </c>
      <c r="M59" s="97" t="str">
        <f t="shared" si="7"/>
        <v/>
      </c>
      <c r="N59" s="57">
        <f>IF($L59="",0,IF(ISBLANK($M59)=TRUE(),360,DAYS360($L59,$M59)+1)+IF(DAY($M59)=31,VLOOKUP(MONTH($M59),[2]formula!$B$1:$D$12,3))+IF(AND(MONTH($M59)=2,DAY($M59)=28),2,0))</f>
        <v>0</v>
      </c>
      <c r="O59" s="102">
        <f t="shared" si="8"/>
        <v>0</v>
      </c>
      <c r="P59" s="103"/>
      <c r="Q59" s="104"/>
      <c r="T59" s="2"/>
    </row>
    <row r="60" spans="1:20" ht="21.75" customHeight="1" x14ac:dyDescent="0.25">
      <c r="A60" s="612"/>
      <c r="B60" s="612"/>
      <c r="C60" s="613"/>
      <c r="D60" s="614"/>
      <c r="E60" s="615"/>
      <c r="F60" s="616"/>
      <c r="G60" s="617"/>
      <c r="H60" s="617"/>
      <c r="I60" s="618"/>
      <c r="J60" s="619"/>
      <c r="K60" s="620"/>
      <c r="L60" s="97" t="str">
        <f t="shared" si="6"/>
        <v/>
      </c>
      <c r="M60" s="97" t="str">
        <f t="shared" si="7"/>
        <v/>
      </c>
      <c r="N60" s="57">
        <f>IF($L60="",0,IF(ISBLANK($M60)=TRUE(),360,DAYS360($L60,$M60)+1)+IF(DAY($M60)=31,VLOOKUP(MONTH($M60),[2]formula!$B$1:$D$12,3))+IF(AND(MONTH($M60)=2,DAY($M60)=28),2,0))</f>
        <v>0</v>
      </c>
      <c r="O60" s="102">
        <f t="shared" si="8"/>
        <v>0</v>
      </c>
      <c r="P60" s="103"/>
      <c r="Q60" s="104"/>
      <c r="T60" s="2"/>
    </row>
    <row r="61" spans="1:20" ht="21.75" customHeight="1" x14ac:dyDescent="0.25">
      <c r="A61" s="612"/>
      <c r="B61" s="612"/>
      <c r="C61" s="613"/>
      <c r="D61" s="614"/>
      <c r="E61" s="615"/>
      <c r="F61" s="616"/>
      <c r="G61" s="617"/>
      <c r="H61" s="617"/>
      <c r="I61" s="618"/>
      <c r="J61" s="619"/>
      <c r="K61" s="620"/>
      <c r="L61" s="97" t="str">
        <f t="shared" si="6"/>
        <v/>
      </c>
      <c r="M61" s="97" t="str">
        <f t="shared" si="7"/>
        <v/>
      </c>
      <c r="N61" s="57">
        <f>IF($L61="",0,IF(ISBLANK($M61)=TRUE(),360,DAYS360($L61,$M61)+1)+IF(DAY($M61)=31,VLOOKUP(MONTH($M61),[2]formula!$B$1:$D$12,3))+IF(AND(MONTH($M61)=2,DAY($M61)=28),2,0))</f>
        <v>0</v>
      </c>
      <c r="O61" s="102">
        <f t="shared" si="8"/>
        <v>0</v>
      </c>
      <c r="P61" s="103"/>
      <c r="Q61" s="104"/>
      <c r="T61" s="2"/>
    </row>
    <row r="62" spans="1:20" ht="21.75" customHeight="1" x14ac:dyDescent="0.25">
      <c r="A62" s="612"/>
      <c r="B62" s="612"/>
      <c r="C62" s="613"/>
      <c r="D62" s="614"/>
      <c r="E62" s="615"/>
      <c r="F62" s="616"/>
      <c r="G62" s="617"/>
      <c r="H62" s="617"/>
      <c r="I62" s="618"/>
      <c r="J62" s="619"/>
      <c r="K62" s="620"/>
      <c r="L62" s="97" t="str">
        <f t="shared" si="6"/>
        <v/>
      </c>
      <c r="M62" s="97" t="str">
        <f t="shared" si="7"/>
        <v/>
      </c>
      <c r="N62" s="57">
        <f>IF($L62="",0,IF(ISBLANK($M62)=TRUE(),360,DAYS360($L62,$M62)+1)+IF(DAY($M62)=31,VLOOKUP(MONTH($M62),[2]formula!$B$1:$D$12,3))+IF(AND(MONTH($M62)=2,DAY($M62)=28),2,0))</f>
        <v>0</v>
      </c>
      <c r="O62" s="102">
        <f t="shared" si="8"/>
        <v>0</v>
      </c>
      <c r="P62" s="103"/>
      <c r="Q62" s="104"/>
      <c r="T62" s="2"/>
    </row>
    <row r="63" spans="1:20" ht="21.75" customHeight="1" x14ac:dyDescent="0.25">
      <c r="A63" s="612"/>
      <c r="B63" s="612"/>
      <c r="C63" s="613"/>
      <c r="D63" s="614"/>
      <c r="E63" s="615"/>
      <c r="F63" s="616"/>
      <c r="G63" s="617"/>
      <c r="H63" s="617"/>
      <c r="I63" s="618"/>
      <c r="J63" s="619"/>
      <c r="K63" s="620"/>
      <c r="L63" s="97" t="str">
        <f t="shared" si="6"/>
        <v/>
      </c>
      <c r="M63" s="97" t="str">
        <f t="shared" si="7"/>
        <v/>
      </c>
      <c r="N63" s="57">
        <f>IF($L63="",0,IF(ISBLANK($M63)=TRUE(),360,DAYS360($L63,$M63)+1)+IF(DAY($M63)=31,VLOOKUP(MONTH($M63),[2]formula!$B$1:$D$12,3))+IF(AND(MONTH($M63)=2,DAY($M63)=28),2,0))</f>
        <v>0</v>
      </c>
      <c r="O63" s="102">
        <f t="shared" si="8"/>
        <v>0</v>
      </c>
      <c r="P63" s="103"/>
      <c r="Q63" s="104"/>
      <c r="T63" s="2"/>
    </row>
    <row r="64" spans="1:20" ht="21.75" customHeight="1" x14ac:dyDescent="0.25">
      <c r="A64" s="612"/>
      <c r="B64" s="612"/>
      <c r="C64" s="613"/>
      <c r="D64" s="614"/>
      <c r="E64" s="615"/>
      <c r="F64" s="616"/>
      <c r="G64" s="617"/>
      <c r="H64" s="617"/>
      <c r="I64" s="618"/>
      <c r="J64" s="619"/>
      <c r="K64" s="620"/>
      <c r="L64" s="97" t="str">
        <f t="shared" si="6"/>
        <v/>
      </c>
      <c r="M64" s="97" t="str">
        <f t="shared" si="7"/>
        <v/>
      </c>
      <c r="N64" s="57">
        <f>IF($L64="",0,IF(ISBLANK($M64)=TRUE(),360,DAYS360($L64,$M64)+1)+IF(DAY($M64)=31,VLOOKUP(MONTH($M64),[2]formula!$B$1:$D$12,3))+IF(AND(MONTH($M64)=2,DAY($M64)=28),2,0))</f>
        <v>0</v>
      </c>
      <c r="O64" s="102">
        <f t="shared" si="8"/>
        <v>0</v>
      </c>
      <c r="P64" s="103"/>
      <c r="Q64" s="104"/>
      <c r="T64" s="2"/>
    </row>
    <row r="65" spans="1:20" ht="21.75" customHeight="1" x14ac:dyDescent="0.25">
      <c r="A65" s="612"/>
      <c r="B65" s="612"/>
      <c r="C65" s="613"/>
      <c r="D65" s="614"/>
      <c r="E65" s="615"/>
      <c r="F65" s="616"/>
      <c r="G65" s="617"/>
      <c r="H65" s="617"/>
      <c r="I65" s="618"/>
      <c r="J65" s="619"/>
      <c r="K65" s="620"/>
      <c r="L65" s="97" t="str">
        <f t="shared" si="6"/>
        <v/>
      </c>
      <c r="M65" s="97" t="str">
        <f t="shared" si="7"/>
        <v/>
      </c>
      <c r="N65" s="57">
        <f>IF($L65="",0,IF(ISBLANK($M65)=TRUE(),360,DAYS360($L65,$M65)+1)+IF(DAY($M65)=31,VLOOKUP(MONTH($M65),[2]formula!$B$1:$D$12,3))+IF(AND(MONTH($M65)=2,DAY($M65)=28),2,0))</f>
        <v>0</v>
      </c>
      <c r="O65" s="102">
        <f t="shared" si="8"/>
        <v>0</v>
      </c>
      <c r="P65" s="103"/>
      <c r="Q65" s="104"/>
      <c r="T65" s="2"/>
    </row>
    <row r="66" spans="1:20" ht="21.75" customHeight="1" x14ac:dyDescent="0.25">
      <c r="A66" s="612"/>
      <c r="B66" s="612"/>
      <c r="C66" s="613"/>
      <c r="D66" s="614"/>
      <c r="E66" s="615"/>
      <c r="F66" s="616"/>
      <c r="G66" s="617"/>
      <c r="H66" s="617"/>
      <c r="I66" s="618"/>
      <c r="J66" s="619"/>
      <c r="K66" s="620"/>
      <c r="L66" s="97" t="str">
        <f t="shared" si="6"/>
        <v/>
      </c>
      <c r="M66" s="97" t="str">
        <f t="shared" si="7"/>
        <v/>
      </c>
      <c r="N66" s="57">
        <f>IF($L66="",0,IF(ISBLANK($M66)=TRUE(),360,DAYS360($L66,$M66)+1)+IF(DAY($M66)=31,VLOOKUP(MONTH($M66),[2]formula!$B$1:$D$12,3))+IF(AND(MONTH($M66)=2,DAY($M66)=28),2,0))</f>
        <v>0</v>
      </c>
      <c r="O66" s="102">
        <f t="shared" si="8"/>
        <v>0</v>
      </c>
      <c r="P66" s="103"/>
      <c r="Q66" s="104"/>
      <c r="T66" s="2"/>
    </row>
    <row r="67" spans="1:20" ht="21.75" customHeight="1" x14ac:dyDescent="0.25">
      <c r="A67" s="612"/>
      <c r="B67" s="612"/>
      <c r="C67" s="613"/>
      <c r="D67" s="614"/>
      <c r="E67" s="615"/>
      <c r="F67" s="616"/>
      <c r="G67" s="617"/>
      <c r="H67" s="617"/>
      <c r="I67" s="618"/>
      <c r="J67" s="619"/>
      <c r="K67" s="620"/>
      <c r="L67" s="97" t="str">
        <f t="shared" si="6"/>
        <v/>
      </c>
      <c r="M67" s="97" t="str">
        <f t="shared" si="7"/>
        <v/>
      </c>
      <c r="N67" s="57">
        <f>IF($L67="",0,IF(ISBLANK($M67)=TRUE(),360,DAYS360($L67,$M67)+1)+IF(DAY($M67)=31,VLOOKUP(MONTH($M67),[2]formula!$B$1:$D$12,3))+IF(AND(MONTH($M67)=2,DAY($M67)=28),2,0))</f>
        <v>0</v>
      </c>
      <c r="O67" s="102">
        <f t="shared" si="8"/>
        <v>0</v>
      </c>
      <c r="P67" s="103"/>
      <c r="Q67" s="104"/>
      <c r="T67" s="2"/>
    </row>
    <row r="68" spans="1:20" ht="21.75" customHeight="1" x14ac:dyDescent="0.25">
      <c r="A68" s="612"/>
      <c r="B68" s="612"/>
      <c r="C68" s="613"/>
      <c r="D68" s="614"/>
      <c r="E68" s="615"/>
      <c r="F68" s="616"/>
      <c r="G68" s="617"/>
      <c r="H68" s="617"/>
      <c r="I68" s="618"/>
      <c r="J68" s="619"/>
      <c r="K68" s="620"/>
      <c r="L68" s="97" t="str">
        <f t="shared" si="6"/>
        <v/>
      </c>
      <c r="M68" s="97" t="str">
        <f t="shared" si="7"/>
        <v/>
      </c>
      <c r="N68" s="57">
        <f>IF($L68="",0,IF(ISBLANK($M68)=TRUE(),360,DAYS360($L68,$M68)+1)+IF(DAY($M68)=31,VLOOKUP(MONTH($M68),[2]formula!$B$1:$D$12,3))+IF(AND(MONTH($M68)=2,DAY($M68)=28),2,0))</f>
        <v>0</v>
      </c>
      <c r="O68" s="102">
        <f t="shared" si="8"/>
        <v>0</v>
      </c>
      <c r="P68" s="103"/>
      <c r="Q68" s="104"/>
      <c r="T68" s="2"/>
    </row>
    <row r="69" spans="1:20" ht="21.75" customHeight="1" x14ac:dyDescent="0.25">
      <c r="A69" s="612"/>
      <c r="B69" s="612"/>
      <c r="C69" s="613"/>
      <c r="D69" s="614"/>
      <c r="E69" s="615"/>
      <c r="F69" s="616"/>
      <c r="G69" s="617"/>
      <c r="H69" s="617"/>
      <c r="I69" s="618"/>
      <c r="J69" s="619"/>
      <c r="K69" s="620"/>
      <c r="L69" s="97" t="str">
        <f t="shared" si="6"/>
        <v/>
      </c>
      <c r="M69" s="97" t="str">
        <f t="shared" si="7"/>
        <v/>
      </c>
      <c r="N69" s="57">
        <f>IF($L69="",0,IF(ISBLANK($M69)=TRUE(),360,DAYS360($L69,$M69)+1)+IF(DAY($M69)=31,VLOOKUP(MONTH($M69),[2]formula!$B$1:$D$12,3))+IF(AND(MONTH($M69)=2,DAY($M69)=28),2,0))</f>
        <v>0</v>
      </c>
      <c r="O69" s="102">
        <f t="shared" si="8"/>
        <v>0</v>
      </c>
      <c r="P69" s="103"/>
      <c r="Q69" s="104"/>
      <c r="T69" s="2"/>
    </row>
    <row r="70" spans="1:20" ht="21.75" customHeight="1" x14ac:dyDescent="0.25">
      <c r="A70" s="612"/>
      <c r="B70" s="612"/>
      <c r="C70" s="613"/>
      <c r="D70" s="614"/>
      <c r="E70" s="615"/>
      <c r="F70" s="616"/>
      <c r="G70" s="617"/>
      <c r="H70" s="617"/>
      <c r="I70" s="618"/>
      <c r="J70" s="619"/>
      <c r="K70" s="620"/>
      <c r="L70" s="97" t="str">
        <f t="shared" si="6"/>
        <v/>
      </c>
      <c r="M70" s="97" t="str">
        <f t="shared" si="7"/>
        <v/>
      </c>
      <c r="N70" s="57">
        <f>IF($L70="",0,IF(ISBLANK($M70)=TRUE(),360,DAYS360($L70,$M70)+1)+IF(DAY($M70)=31,VLOOKUP(MONTH($M70),[2]formula!$B$1:$D$12,3))+IF(AND(MONTH($M70)=2,DAY($M70)=28),2,0))</f>
        <v>0</v>
      </c>
      <c r="O70" s="102">
        <f t="shared" si="8"/>
        <v>0</v>
      </c>
      <c r="P70" s="103"/>
      <c r="Q70" s="104"/>
      <c r="T70" s="2"/>
    </row>
    <row r="71" spans="1:20" ht="21.75" customHeight="1" x14ac:dyDescent="0.25">
      <c r="A71" s="98"/>
      <c r="B71" s="98"/>
      <c r="C71" s="98"/>
      <c r="D71" s="67"/>
      <c r="E71" s="99"/>
      <c r="F71" s="100"/>
      <c r="G71" s="67"/>
      <c r="H71" s="67"/>
      <c r="I71" s="101"/>
      <c r="J71" s="101"/>
      <c r="K71" s="65"/>
      <c r="L71" s="97" t="str">
        <f t="shared" si="6"/>
        <v/>
      </c>
      <c r="M71" s="97" t="str">
        <f t="shared" si="7"/>
        <v/>
      </c>
      <c r="N71" s="57">
        <f>IF($L71="",0,IF(ISBLANK($M71)=TRUE(),360,DAYS360($L71,$M71)+1)+IF(DAY($M71)=31,VLOOKUP(MONTH($M71),[2]formula!$B$1:$D$12,3))+IF(AND(MONTH($M71)=2,DAY($M71)=28),2,0))</f>
        <v>0</v>
      </c>
      <c r="O71" s="102">
        <f t="shared" si="8"/>
        <v>0</v>
      </c>
      <c r="P71" s="103"/>
      <c r="Q71" s="104"/>
      <c r="T71" s="2"/>
    </row>
    <row r="72" spans="1:20" ht="21.75" customHeight="1" x14ac:dyDescent="0.25">
      <c r="A72" s="98"/>
      <c r="B72" s="98"/>
      <c r="C72" s="98"/>
      <c r="D72" s="67"/>
      <c r="E72" s="99"/>
      <c r="F72" s="100"/>
      <c r="G72" s="67"/>
      <c r="H72" s="67"/>
      <c r="I72" s="101"/>
      <c r="J72" s="101"/>
      <c r="K72" s="65"/>
      <c r="L72" s="97" t="str">
        <f t="shared" si="6"/>
        <v/>
      </c>
      <c r="M72" s="97" t="str">
        <f t="shared" si="7"/>
        <v/>
      </c>
      <c r="N72" s="57">
        <f>IF($L72="",0,IF(ISBLANK($M72)=TRUE(),360,DAYS360($L72,$M72)+1)+IF(DAY($M72)=31,VLOOKUP(MONTH($M72),[2]formula!$B$1:$D$12,3))+IF(AND(MONTH($M72)=2,DAY($M72)=28),2,0))</f>
        <v>0</v>
      </c>
      <c r="O72" s="102">
        <f t="shared" si="8"/>
        <v>0</v>
      </c>
      <c r="P72" s="103"/>
      <c r="Q72" s="104"/>
      <c r="T72" s="2"/>
    </row>
    <row r="73" spans="1:20" ht="21.75" customHeight="1" x14ac:dyDescent="0.25">
      <c r="A73" s="98"/>
      <c r="B73" s="98"/>
      <c r="C73" s="98"/>
      <c r="D73" s="67"/>
      <c r="E73" s="99"/>
      <c r="F73" s="100"/>
      <c r="G73" s="67"/>
      <c r="H73" s="67"/>
      <c r="I73" s="101"/>
      <c r="J73" s="101"/>
      <c r="K73" s="65"/>
      <c r="L73" s="97" t="str">
        <f t="shared" si="6"/>
        <v/>
      </c>
      <c r="M73" s="97" t="str">
        <f t="shared" si="7"/>
        <v/>
      </c>
      <c r="N73" s="57">
        <f>IF($L73="",0,IF(ISBLANK($M73)=TRUE(),360,DAYS360($L73,$M73)+1)+IF(DAY($M73)=31,VLOOKUP(MONTH($M73),[2]formula!$B$1:$D$12,3))+IF(AND(MONTH($M73)=2,DAY($M73)=28),2,0))</f>
        <v>0</v>
      </c>
      <c r="O73" s="102">
        <f t="shared" si="8"/>
        <v>0</v>
      </c>
      <c r="P73" s="103"/>
      <c r="Q73" s="104"/>
      <c r="T73" s="2"/>
    </row>
    <row r="74" spans="1:20" ht="21.75" customHeight="1" x14ac:dyDescent="0.25">
      <c r="A74" s="98"/>
      <c r="B74" s="98"/>
      <c r="C74" s="98"/>
      <c r="D74" s="67"/>
      <c r="E74" s="99"/>
      <c r="F74" s="100"/>
      <c r="G74" s="67"/>
      <c r="H74" s="67"/>
      <c r="I74" s="101"/>
      <c r="J74" s="101"/>
      <c r="K74" s="65"/>
      <c r="L74" s="97" t="str">
        <f t="shared" ref="L74:L105" si="9">IF(ISBLANK(I74)=TRUE(),"",IF(AND(J74&lt;$L$41,ISBLANK(J74)=FALSE()),"",IF(I74&lt;$L$41,$L$41,I74)))</f>
        <v/>
      </c>
      <c r="M74" s="97" t="str">
        <f t="shared" ref="M74:M105" si="10">IF(AND(ISBLANK(I74),ISBLANK(J74)),"",(IF(ISBLANK(J74)=TRUE(),$M$41,IF(J74&lt;$L$41," ",IF(J74&gt;$M$41,$M$41,J74)))))</f>
        <v/>
      </c>
      <c r="N74" s="57">
        <f>IF($L74="",0,IF(ISBLANK($M74)=TRUE(),360,DAYS360($L74,$M74)+1)+IF(DAY($M74)=31,VLOOKUP(MONTH($M74),[2]formula!$B$1:$D$12,3))+IF(AND(MONTH($M74)=2,DAY($M74)=28),2,0))</f>
        <v>0</v>
      </c>
      <c r="O74" s="102">
        <f t="shared" si="8"/>
        <v>0</v>
      </c>
      <c r="P74" s="103"/>
      <c r="Q74" s="104"/>
      <c r="T74" s="2"/>
    </row>
    <row r="75" spans="1:20" ht="21.75" customHeight="1" x14ac:dyDescent="0.25">
      <c r="A75" s="98"/>
      <c r="B75" s="98"/>
      <c r="C75" s="98"/>
      <c r="D75" s="67"/>
      <c r="E75" s="99"/>
      <c r="F75" s="100"/>
      <c r="G75" s="67"/>
      <c r="H75" s="67"/>
      <c r="I75" s="101"/>
      <c r="J75" s="101"/>
      <c r="K75" s="65"/>
      <c r="L75" s="97" t="str">
        <f t="shared" si="9"/>
        <v/>
      </c>
      <c r="M75" s="97" t="str">
        <f t="shared" si="10"/>
        <v/>
      </c>
      <c r="N75" s="57">
        <f>IF($L75="",0,IF(ISBLANK($M75)=TRUE(),360,DAYS360($L75,$M75)+1)+IF(DAY($M75)=31,VLOOKUP(MONTH($M75),[2]formula!$B$1:$D$12,3))+IF(AND(MONTH($M75)=2,DAY($M75)=28),2,0))</f>
        <v>0</v>
      </c>
      <c r="O75" s="102">
        <f t="shared" si="8"/>
        <v>0</v>
      </c>
      <c r="P75" s="103"/>
      <c r="Q75" s="104"/>
      <c r="T75" s="2"/>
    </row>
    <row r="76" spans="1:20" ht="21.75" customHeight="1" x14ac:dyDescent="0.25">
      <c r="A76" s="98"/>
      <c r="B76" s="98"/>
      <c r="C76" s="98"/>
      <c r="D76" s="67"/>
      <c r="E76" s="99"/>
      <c r="F76" s="100"/>
      <c r="G76" s="67"/>
      <c r="H76" s="67"/>
      <c r="I76" s="101"/>
      <c r="J76" s="101"/>
      <c r="K76" s="65"/>
      <c r="L76" s="97" t="str">
        <f t="shared" si="9"/>
        <v/>
      </c>
      <c r="M76" s="97" t="str">
        <f t="shared" si="10"/>
        <v/>
      </c>
      <c r="N76" s="57">
        <f>IF($L76="",0,IF(ISBLANK($M76)=TRUE(),360,DAYS360($L76,$M76)+1)+IF(DAY($M76)=31,VLOOKUP(MONTH($M76),[2]formula!$B$1:$D$12,3))+IF(AND(MONTH($M76)=2,DAY($M76)=28),2,0))</f>
        <v>0</v>
      </c>
      <c r="O76" s="102">
        <f t="shared" si="8"/>
        <v>0</v>
      </c>
      <c r="P76" s="103"/>
      <c r="Q76" s="104"/>
      <c r="T76" s="2"/>
    </row>
    <row r="77" spans="1:20" ht="21.75" customHeight="1" x14ac:dyDescent="0.25">
      <c r="A77" s="98"/>
      <c r="B77" s="98"/>
      <c r="C77" s="98"/>
      <c r="D77" s="67"/>
      <c r="E77" s="99"/>
      <c r="F77" s="100"/>
      <c r="G77" s="67"/>
      <c r="H77" s="67"/>
      <c r="I77" s="101"/>
      <c r="J77" s="101"/>
      <c r="K77" s="65"/>
      <c r="L77" s="97" t="str">
        <f t="shared" si="9"/>
        <v/>
      </c>
      <c r="M77" s="97" t="str">
        <f t="shared" si="10"/>
        <v/>
      </c>
      <c r="N77" s="57">
        <f>IF($L77="",0,IF(ISBLANK($M77)=TRUE(),360,DAYS360($L77,$M77)+1)+IF(DAY($M77)=31,VLOOKUP(MONTH($M77),[2]formula!$B$1:$D$12,3))+IF(AND(MONTH($M77)=2,DAY($M77)=28),2,0))</f>
        <v>0</v>
      </c>
      <c r="O77" s="102">
        <f t="shared" si="8"/>
        <v>0</v>
      </c>
      <c r="P77" s="103"/>
      <c r="Q77" s="104"/>
      <c r="T77" s="2"/>
    </row>
    <row r="78" spans="1:20" ht="21.75" customHeight="1" x14ac:dyDescent="0.25">
      <c r="A78" s="98"/>
      <c r="B78" s="98"/>
      <c r="C78" s="98"/>
      <c r="D78" s="67"/>
      <c r="E78" s="99"/>
      <c r="F78" s="100"/>
      <c r="G78" s="67"/>
      <c r="H78" s="67"/>
      <c r="I78" s="101"/>
      <c r="J78" s="101"/>
      <c r="K78" s="65"/>
      <c r="L78" s="97" t="str">
        <f t="shared" si="9"/>
        <v/>
      </c>
      <c r="M78" s="97" t="str">
        <f t="shared" si="10"/>
        <v/>
      </c>
      <c r="N78" s="57">
        <f>IF($L78="",0,IF(ISBLANK($M78)=TRUE(),360,DAYS360($L78,$M78)+1)+IF(DAY($M78)=31,VLOOKUP(MONTH($M78),[2]formula!$B$1:$D$12,3))+IF(AND(MONTH($M78)=2,DAY($M78)=28),2,0))</f>
        <v>0</v>
      </c>
      <c r="O78" s="102">
        <f t="shared" si="8"/>
        <v>0</v>
      </c>
      <c r="P78" s="103"/>
      <c r="Q78" s="104"/>
      <c r="T78" s="2"/>
    </row>
    <row r="79" spans="1:20" ht="21.75" customHeight="1" x14ac:dyDescent="0.25">
      <c r="A79" s="98"/>
      <c r="B79" s="98"/>
      <c r="C79" s="98"/>
      <c r="D79" s="67"/>
      <c r="E79" s="99"/>
      <c r="F79" s="100"/>
      <c r="G79" s="67"/>
      <c r="H79" s="67"/>
      <c r="I79" s="101"/>
      <c r="J79" s="101"/>
      <c r="K79" s="65"/>
      <c r="L79" s="97" t="str">
        <f t="shared" si="9"/>
        <v/>
      </c>
      <c r="M79" s="97" t="str">
        <f t="shared" si="10"/>
        <v/>
      </c>
      <c r="N79" s="57">
        <f>IF($L79="",0,IF(ISBLANK($M79)=TRUE(),360,DAYS360($L79,$M79)+1)+IF(DAY($M79)=31,VLOOKUP(MONTH($M79),[2]formula!$B$1:$D$12,3))+IF(AND(MONTH($M79)=2,DAY($M79)=28),2,0))</f>
        <v>0</v>
      </c>
      <c r="O79" s="102">
        <f t="shared" si="8"/>
        <v>0</v>
      </c>
      <c r="P79" s="103"/>
      <c r="Q79" s="104"/>
      <c r="T79" s="2"/>
    </row>
    <row r="80" spans="1:20" ht="21.75" customHeight="1" x14ac:dyDescent="0.25">
      <c r="A80" s="98"/>
      <c r="B80" s="98"/>
      <c r="C80" s="98"/>
      <c r="D80" s="67"/>
      <c r="E80" s="99"/>
      <c r="F80" s="100"/>
      <c r="G80" s="67"/>
      <c r="H80" s="67"/>
      <c r="I80" s="101"/>
      <c r="J80" s="101"/>
      <c r="K80" s="65"/>
      <c r="L80" s="97" t="str">
        <f t="shared" si="9"/>
        <v/>
      </c>
      <c r="M80" s="97" t="str">
        <f t="shared" si="10"/>
        <v/>
      </c>
      <c r="N80" s="57">
        <f>IF($L80="",0,IF(ISBLANK($M80)=TRUE(),360,DAYS360($L80,$M80)+1)+IF(DAY($M80)=31,VLOOKUP(MONTH($M80),[2]formula!$B$1:$D$12,3))+IF(AND(MONTH($M80)=2,DAY($M80)=28),2,0))</f>
        <v>0</v>
      </c>
      <c r="O80" s="102">
        <f t="shared" si="8"/>
        <v>0</v>
      </c>
      <c r="P80" s="103"/>
      <c r="Q80" s="104"/>
      <c r="T80" s="2"/>
    </row>
    <row r="81" spans="1:20" ht="21.75" customHeight="1" x14ac:dyDescent="0.25">
      <c r="A81" s="98"/>
      <c r="B81" s="98"/>
      <c r="C81" s="98"/>
      <c r="D81" s="67"/>
      <c r="E81" s="99"/>
      <c r="F81" s="100"/>
      <c r="G81" s="67"/>
      <c r="H81" s="67"/>
      <c r="I81" s="101"/>
      <c r="J81" s="101"/>
      <c r="K81" s="65"/>
      <c r="L81" s="97" t="str">
        <f t="shared" si="9"/>
        <v/>
      </c>
      <c r="M81" s="97" t="str">
        <f t="shared" si="10"/>
        <v/>
      </c>
      <c r="N81" s="57">
        <f>IF($L81="",0,IF(ISBLANK($M81)=TRUE(),360,DAYS360($L81,$M81)+1)+IF(DAY($M81)=31,VLOOKUP(MONTH($M81),[2]formula!$B$1:$D$12,3))+IF(AND(MONTH($M81)=2,DAY($M81)=28),2,0))</f>
        <v>0</v>
      </c>
      <c r="O81" s="102">
        <f t="shared" si="8"/>
        <v>0</v>
      </c>
      <c r="P81" s="103"/>
      <c r="Q81" s="104"/>
      <c r="T81" s="2"/>
    </row>
    <row r="82" spans="1:20" ht="21.75" customHeight="1" x14ac:dyDescent="0.25">
      <c r="A82" s="98"/>
      <c r="B82" s="98"/>
      <c r="C82" s="98"/>
      <c r="D82" s="67"/>
      <c r="E82" s="99"/>
      <c r="F82" s="100"/>
      <c r="G82" s="67"/>
      <c r="H82" s="67"/>
      <c r="I82" s="101"/>
      <c r="J82" s="101"/>
      <c r="K82" s="65"/>
      <c r="L82" s="97" t="str">
        <f t="shared" si="9"/>
        <v/>
      </c>
      <c r="M82" s="97" t="str">
        <f t="shared" si="10"/>
        <v/>
      </c>
      <c r="N82" s="57">
        <f>IF($L82="",0,IF(ISBLANK($M82)=TRUE(),360,DAYS360($L82,$M82)+1)+IF(DAY($M82)=31,VLOOKUP(MONTH($M82),[2]formula!$B$1:$D$12,3))+IF(AND(MONTH($M82)=2,DAY($M82)=28),2,0))</f>
        <v>0</v>
      </c>
      <c r="O82" s="102">
        <f t="shared" si="8"/>
        <v>0</v>
      </c>
      <c r="P82" s="103"/>
      <c r="Q82" s="104"/>
      <c r="T82" s="2"/>
    </row>
    <row r="83" spans="1:20" ht="21.75" customHeight="1" x14ac:dyDescent="0.25">
      <c r="A83" s="98"/>
      <c r="B83" s="98"/>
      <c r="C83" s="98"/>
      <c r="D83" s="67"/>
      <c r="E83" s="99"/>
      <c r="F83" s="100"/>
      <c r="G83" s="67"/>
      <c r="H83" s="67"/>
      <c r="I83" s="101"/>
      <c r="J83" s="101"/>
      <c r="K83" s="65"/>
      <c r="L83" s="97" t="str">
        <f t="shared" si="9"/>
        <v/>
      </c>
      <c r="M83" s="97" t="str">
        <f t="shared" si="10"/>
        <v/>
      </c>
      <c r="N83" s="57">
        <f>IF($L83="",0,IF(ISBLANK($M83)=TRUE(),360,DAYS360($L83,$M83)+1)+IF(DAY($M83)=31,VLOOKUP(MONTH($M83),[2]formula!$B$1:$D$12,3))+IF(AND(MONTH($M83)=2,DAY($M83)=28),2,0))</f>
        <v>0</v>
      </c>
      <c r="O83" s="102">
        <f t="shared" si="8"/>
        <v>0</v>
      </c>
      <c r="P83" s="103"/>
      <c r="Q83" s="104"/>
      <c r="T83" s="2"/>
    </row>
    <row r="84" spans="1:20" ht="21.75" customHeight="1" x14ac:dyDescent="0.25">
      <c r="A84" s="98"/>
      <c r="B84" s="98"/>
      <c r="C84" s="98"/>
      <c r="D84" s="67"/>
      <c r="E84" s="99"/>
      <c r="F84" s="100"/>
      <c r="G84" s="67"/>
      <c r="H84" s="67"/>
      <c r="I84" s="101"/>
      <c r="J84" s="101"/>
      <c r="K84" s="65"/>
      <c r="L84" s="97" t="str">
        <f t="shared" si="9"/>
        <v/>
      </c>
      <c r="M84" s="97" t="str">
        <f t="shared" si="10"/>
        <v/>
      </c>
      <c r="N84" s="57">
        <f>IF($L84="",0,IF(ISBLANK($M84)=TRUE(),360,DAYS360($L84,$M84)+1)+IF(DAY($M84)=31,VLOOKUP(MONTH($M84),[2]formula!$B$1:$D$12,3))+IF(AND(MONTH($M84)=2,DAY($M84)=28),2,0))</f>
        <v>0</v>
      </c>
      <c r="O84" s="102">
        <f t="shared" si="8"/>
        <v>0</v>
      </c>
      <c r="P84" s="103"/>
      <c r="Q84" s="104"/>
      <c r="T84" s="2"/>
    </row>
    <row r="85" spans="1:20" ht="21.75" customHeight="1" x14ac:dyDescent="0.25">
      <c r="A85" s="98"/>
      <c r="B85" s="98"/>
      <c r="C85" s="98"/>
      <c r="D85" s="67"/>
      <c r="E85" s="99"/>
      <c r="F85" s="100"/>
      <c r="G85" s="67"/>
      <c r="H85" s="67"/>
      <c r="I85" s="101"/>
      <c r="J85" s="101"/>
      <c r="K85" s="65"/>
      <c r="L85" s="97" t="str">
        <f t="shared" si="9"/>
        <v/>
      </c>
      <c r="M85" s="97" t="str">
        <f t="shared" si="10"/>
        <v/>
      </c>
      <c r="N85" s="57">
        <f>IF($L85="",0,IF(ISBLANK($M85)=TRUE(),360,DAYS360($L85,$M85)+1)+IF(DAY($M85)=31,VLOOKUP(MONTH($M85),[2]formula!$B$1:$D$12,3))+IF(AND(MONTH($M85)=2,DAY($M85)=28),2,0))</f>
        <v>0</v>
      </c>
      <c r="O85" s="102">
        <f t="shared" si="8"/>
        <v>0</v>
      </c>
      <c r="P85" s="103"/>
      <c r="Q85" s="104"/>
      <c r="T85" s="2"/>
    </row>
    <row r="86" spans="1:20" ht="21.75" customHeight="1" x14ac:dyDescent="0.25">
      <c r="A86" s="98"/>
      <c r="B86" s="98"/>
      <c r="C86" s="98"/>
      <c r="D86" s="67"/>
      <c r="E86" s="99"/>
      <c r="F86" s="100"/>
      <c r="G86" s="67"/>
      <c r="H86" s="67"/>
      <c r="I86" s="101"/>
      <c r="J86" s="101"/>
      <c r="K86" s="65"/>
      <c r="L86" s="97" t="str">
        <f t="shared" si="9"/>
        <v/>
      </c>
      <c r="M86" s="97" t="str">
        <f t="shared" si="10"/>
        <v/>
      </c>
      <c r="N86" s="57">
        <f>IF($L86="",0,IF(ISBLANK($M86)=TRUE(),360,DAYS360($L86,$M86)+1)+IF(DAY($M86)=31,VLOOKUP(MONTH($M86),[2]formula!$B$1:$D$12,3))+IF(AND(MONTH($M86)=2,DAY($M86)=28),2,0))</f>
        <v>0</v>
      </c>
      <c r="O86" s="102">
        <f t="shared" si="8"/>
        <v>0</v>
      </c>
      <c r="P86" s="103"/>
      <c r="Q86" s="104"/>
      <c r="T86" s="2"/>
    </row>
    <row r="87" spans="1:20" ht="21.75" customHeight="1" x14ac:dyDescent="0.25">
      <c r="A87" s="98"/>
      <c r="B87" s="98"/>
      <c r="C87" s="98"/>
      <c r="D87" s="67"/>
      <c r="E87" s="99"/>
      <c r="F87" s="100"/>
      <c r="G87" s="67"/>
      <c r="H87" s="67"/>
      <c r="I87" s="101"/>
      <c r="J87" s="101"/>
      <c r="K87" s="65"/>
      <c r="L87" s="97" t="str">
        <f t="shared" si="9"/>
        <v/>
      </c>
      <c r="M87" s="97" t="str">
        <f t="shared" si="10"/>
        <v/>
      </c>
      <c r="N87" s="57">
        <f>IF($L87="",0,IF(ISBLANK($M87)=TRUE(),360,DAYS360($L87,$M87)+1)+IF(DAY($M87)=31,VLOOKUP(MONTH($M87),[2]formula!$B$1:$D$12,3))+IF(AND(MONTH($M87)=2,DAY($M87)=28),2,0))</f>
        <v>0</v>
      </c>
      <c r="O87" s="102">
        <f t="shared" si="8"/>
        <v>0</v>
      </c>
      <c r="P87" s="103"/>
      <c r="Q87" s="104"/>
      <c r="T87" s="2"/>
    </row>
    <row r="88" spans="1:20" ht="21.75" customHeight="1" x14ac:dyDescent="0.25">
      <c r="A88" s="98"/>
      <c r="B88" s="98"/>
      <c r="C88" s="98"/>
      <c r="D88" s="67"/>
      <c r="E88" s="99"/>
      <c r="F88" s="100"/>
      <c r="G88" s="67"/>
      <c r="H88" s="67"/>
      <c r="I88" s="101"/>
      <c r="J88" s="101"/>
      <c r="K88" s="65"/>
      <c r="L88" s="97" t="str">
        <f t="shared" si="9"/>
        <v/>
      </c>
      <c r="M88" s="97" t="str">
        <f t="shared" si="10"/>
        <v/>
      </c>
      <c r="N88" s="57">
        <f>IF($L88="",0,IF(ISBLANK($M88)=TRUE(),360,DAYS360($L88,$M88)+1)+IF(DAY($M88)=31,VLOOKUP(MONTH($M88),[2]formula!$B$1:$D$12,3))+IF(AND(MONTH($M88)=2,DAY($M88)=28),2,0))</f>
        <v>0</v>
      </c>
      <c r="O88" s="102">
        <f t="shared" si="8"/>
        <v>0</v>
      </c>
      <c r="P88" s="103"/>
      <c r="Q88" s="104"/>
      <c r="T88" s="2"/>
    </row>
    <row r="89" spans="1:20" ht="21.75" customHeight="1" x14ac:dyDescent="0.25">
      <c r="A89" s="98"/>
      <c r="B89" s="98"/>
      <c r="C89" s="98"/>
      <c r="D89" s="67"/>
      <c r="E89" s="99"/>
      <c r="F89" s="100"/>
      <c r="G89" s="67"/>
      <c r="H89" s="67"/>
      <c r="I89" s="101"/>
      <c r="J89" s="101"/>
      <c r="K89" s="65"/>
      <c r="L89" s="97" t="str">
        <f t="shared" si="9"/>
        <v/>
      </c>
      <c r="M89" s="97" t="str">
        <f t="shared" si="10"/>
        <v/>
      </c>
      <c r="N89" s="57">
        <f>IF($L89="",0,IF(ISBLANK($M89)=TRUE(),360,DAYS360($L89,$M89)+1)+IF(DAY($M89)=31,VLOOKUP(MONTH($M89),[2]formula!$B$1:$D$12,3))+IF(AND(MONTH($M89)=2,DAY($M89)=28),2,0))</f>
        <v>0</v>
      </c>
      <c r="O89" s="102">
        <f t="shared" si="8"/>
        <v>0</v>
      </c>
      <c r="P89" s="103"/>
      <c r="Q89" s="104"/>
      <c r="T89" s="2"/>
    </row>
    <row r="90" spans="1:20" ht="21.75" customHeight="1" x14ac:dyDescent="0.25">
      <c r="A90" s="98"/>
      <c r="B90" s="98"/>
      <c r="C90" s="98"/>
      <c r="D90" s="67"/>
      <c r="E90" s="99"/>
      <c r="F90" s="100"/>
      <c r="G90" s="67"/>
      <c r="H90" s="67"/>
      <c r="I90" s="101"/>
      <c r="J90" s="101"/>
      <c r="K90" s="65"/>
      <c r="L90" s="97" t="str">
        <f t="shared" si="9"/>
        <v/>
      </c>
      <c r="M90" s="97" t="str">
        <f t="shared" si="10"/>
        <v/>
      </c>
      <c r="N90" s="57">
        <f>IF($L90="",0,IF(ISBLANK($M90)=TRUE(),360,DAYS360($L90,$M90)+1)+IF(DAY($M90)=31,VLOOKUP(MONTH($M90),[2]formula!$B$1:$D$12,3))+IF(AND(MONTH($M90)=2,DAY($M90)=28),2,0))</f>
        <v>0</v>
      </c>
      <c r="O90" s="102">
        <f t="shared" si="8"/>
        <v>0</v>
      </c>
      <c r="P90" s="103"/>
      <c r="Q90" s="104"/>
      <c r="T90" s="2"/>
    </row>
    <row r="91" spans="1:20" ht="21.75" customHeight="1" x14ac:dyDescent="0.25">
      <c r="A91" s="98"/>
      <c r="B91" s="98"/>
      <c r="C91" s="98"/>
      <c r="D91" s="67"/>
      <c r="E91" s="99"/>
      <c r="F91" s="100"/>
      <c r="G91" s="67"/>
      <c r="H91" s="67"/>
      <c r="I91" s="101"/>
      <c r="J91" s="101"/>
      <c r="K91" s="65"/>
      <c r="L91" s="97" t="str">
        <f t="shared" si="9"/>
        <v/>
      </c>
      <c r="M91" s="97" t="str">
        <f t="shared" si="10"/>
        <v/>
      </c>
      <c r="N91" s="57">
        <f>IF($L91="",0,IF(ISBLANK($M91)=TRUE(),360,DAYS360($L91,$M91)+1)+IF(DAY($M91)=31,VLOOKUP(MONTH($M91),[2]formula!$B$1:$D$12,3))+IF(AND(MONTH($M91)=2,DAY($M91)=28),2,0))</f>
        <v>0</v>
      </c>
      <c r="O91" s="102">
        <f t="shared" si="8"/>
        <v>0</v>
      </c>
      <c r="P91" s="103"/>
      <c r="Q91" s="104"/>
      <c r="T91" s="2"/>
    </row>
    <row r="92" spans="1:20" ht="21.75" customHeight="1" x14ac:dyDescent="0.25">
      <c r="A92" s="98"/>
      <c r="B92" s="98"/>
      <c r="C92" s="98"/>
      <c r="D92" s="67"/>
      <c r="E92" s="99"/>
      <c r="F92" s="100"/>
      <c r="G92" s="67"/>
      <c r="H92" s="67"/>
      <c r="I92" s="101"/>
      <c r="J92" s="101"/>
      <c r="K92" s="65"/>
      <c r="L92" s="97" t="str">
        <f t="shared" si="9"/>
        <v/>
      </c>
      <c r="M92" s="97" t="str">
        <f t="shared" si="10"/>
        <v/>
      </c>
      <c r="N92" s="57">
        <f>IF($L92="",0,IF(ISBLANK($M92)=TRUE(),360,DAYS360($L92,$M92)+1)+IF(DAY($M92)=31,VLOOKUP(MONTH($M92),[2]formula!$B$1:$D$12,3))+IF(AND(MONTH($M92)=2,DAY($M92)=28),2,0))</f>
        <v>0</v>
      </c>
      <c r="O92" s="102">
        <f t="shared" si="8"/>
        <v>0</v>
      </c>
      <c r="P92" s="103"/>
      <c r="Q92" s="104"/>
      <c r="T92" s="2"/>
    </row>
    <row r="93" spans="1:20" ht="21.75" customHeight="1" x14ac:dyDescent="0.25">
      <c r="A93" s="98"/>
      <c r="B93" s="98"/>
      <c r="C93" s="98"/>
      <c r="D93" s="67"/>
      <c r="E93" s="99"/>
      <c r="F93" s="100"/>
      <c r="G93" s="67"/>
      <c r="H93" s="67"/>
      <c r="I93" s="101"/>
      <c r="J93" s="101"/>
      <c r="K93" s="65"/>
      <c r="L93" s="97" t="str">
        <f t="shared" si="9"/>
        <v/>
      </c>
      <c r="M93" s="97" t="str">
        <f t="shared" si="10"/>
        <v/>
      </c>
      <c r="N93" s="57">
        <f>IF($L93="",0,IF(ISBLANK($M93)=TRUE(),360,DAYS360($L93,$M93)+1)+IF(DAY($M93)=31,VLOOKUP(MONTH($M93),[2]formula!$B$1:$D$12,3))+IF(AND(MONTH($M93)=2,DAY($M93)=28),2,0))</f>
        <v>0</v>
      </c>
      <c r="O93" s="102">
        <f t="shared" si="8"/>
        <v>0</v>
      </c>
      <c r="P93" s="103"/>
      <c r="Q93" s="104"/>
      <c r="T93" s="2"/>
    </row>
    <row r="94" spans="1:20" ht="21.75" customHeight="1" x14ac:dyDescent="0.25">
      <c r="A94" s="98"/>
      <c r="B94" s="98"/>
      <c r="C94" s="98"/>
      <c r="D94" s="67"/>
      <c r="E94" s="99"/>
      <c r="F94" s="100"/>
      <c r="G94" s="67"/>
      <c r="H94" s="67"/>
      <c r="I94" s="101"/>
      <c r="J94" s="101"/>
      <c r="K94" s="65"/>
      <c r="L94" s="97" t="str">
        <f t="shared" si="9"/>
        <v/>
      </c>
      <c r="M94" s="97" t="str">
        <f t="shared" si="10"/>
        <v/>
      </c>
      <c r="N94" s="57">
        <f>IF($L94="",0,IF(ISBLANK($M94)=TRUE(),360,DAYS360($L94,$M94)+1)+IF(DAY($M94)=31,VLOOKUP(MONTH($M94),[2]formula!$B$1:$D$12,3))+IF(AND(MONTH($M94)=2,DAY($M94)=28),2,0))</f>
        <v>0</v>
      </c>
      <c r="O94" s="102">
        <f t="shared" si="8"/>
        <v>0</v>
      </c>
      <c r="P94" s="103"/>
      <c r="Q94" s="104"/>
      <c r="T94" s="2"/>
    </row>
    <row r="95" spans="1:20" ht="21.75" customHeight="1" x14ac:dyDescent="0.25">
      <c r="A95" s="98"/>
      <c r="B95" s="98"/>
      <c r="C95" s="98"/>
      <c r="D95" s="67"/>
      <c r="E95" s="99"/>
      <c r="F95" s="100"/>
      <c r="G95" s="67"/>
      <c r="H95" s="67"/>
      <c r="I95" s="101"/>
      <c r="J95" s="101"/>
      <c r="K95" s="65"/>
      <c r="L95" s="97" t="str">
        <f t="shared" si="9"/>
        <v/>
      </c>
      <c r="M95" s="97" t="str">
        <f t="shared" si="10"/>
        <v/>
      </c>
      <c r="N95" s="57">
        <f>IF($L95="",0,IF(ISBLANK($M95)=TRUE(),360,DAYS360($L95,$M95)+1)+IF(DAY($M95)=31,VLOOKUP(MONTH($M95),[2]formula!$B$1:$D$12,3))+IF(AND(MONTH($M95)=2,DAY($M95)=28),2,0))</f>
        <v>0</v>
      </c>
      <c r="O95" s="102">
        <f t="shared" si="8"/>
        <v>0</v>
      </c>
      <c r="P95" s="103"/>
      <c r="Q95" s="104"/>
      <c r="T95" s="2"/>
    </row>
    <row r="96" spans="1:20" ht="21.75" customHeight="1" x14ac:dyDescent="0.25">
      <c r="A96" s="98"/>
      <c r="B96" s="98"/>
      <c r="C96" s="98"/>
      <c r="D96" s="67"/>
      <c r="E96" s="99"/>
      <c r="F96" s="100"/>
      <c r="G96" s="67"/>
      <c r="H96" s="67"/>
      <c r="I96" s="101"/>
      <c r="J96" s="101"/>
      <c r="K96" s="65"/>
      <c r="L96" s="97" t="str">
        <f t="shared" si="9"/>
        <v/>
      </c>
      <c r="M96" s="97" t="str">
        <f t="shared" si="10"/>
        <v/>
      </c>
      <c r="N96" s="57">
        <f>IF($L96="",0,IF(ISBLANK($M96)=TRUE(),360,DAYS360($L96,$M96)+1)+IF(DAY($M96)=31,VLOOKUP(MONTH($M96),[2]formula!$B$1:$D$12,3))+IF(AND(MONTH($M96)=2,DAY($M96)=28),2,0))</f>
        <v>0</v>
      </c>
      <c r="O96" s="102">
        <f t="shared" si="8"/>
        <v>0</v>
      </c>
      <c r="P96" s="103"/>
      <c r="Q96" s="104"/>
      <c r="T96" s="2"/>
    </row>
    <row r="97" spans="1:20" ht="21.75" customHeight="1" x14ac:dyDescent="0.25">
      <c r="A97" s="98"/>
      <c r="B97" s="98"/>
      <c r="C97" s="98"/>
      <c r="D97" s="67"/>
      <c r="E97" s="99"/>
      <c r="F97" s="100"/>
      <c r="G97" s="67"/>
      <c r="H97" s="67"/>
      <c r="I97" s="101"/>
      <c r="J97" s="101"/>
      <c r="K97" s="65"/>
      <c r="L97" s="97" t="str">
        <f t="shared" si="9"/>
        <v/>
      </c>
      <c r="M97" s="97" t="str">
        <f t="shared" si="10"/>
        <v/>
      </c>
      <c r="N97" s="57">
        <f>IF($L97="",0,IF(ISBLANK($M97)=TRUE(),360,DAYS360($L97,$M97)+1)+IF(DAY($M97)=31,VLOOKUP(MONTH($M97),[2]formula!$B$1:$D$12,3))+IF(AND(MONTH($M97)=2,DAY($M97)=28),2,0))</f>
        <v>0</v>
      </c>
      <c r="O97" s="102">
        <f t="shared" si="8"/>
        <v>0</v>
      </c>
      <c r="P97" s="103"/>
      <c r="Q97" s="104"/>
      <c r="T97" s="2"/>
    </row>
    <row r="98" spans="1:20" ht="21.75" customHeight="1" x14ac:dyDescent="0.25">
      <c r="A98" s="98"/>
      <c r="B98" s="98"/>
      <c r="C98" s="98"/>
      <c r="D98" s="67"/>
      <c r="E98" s="99"/>
      <c r="F98" s="100"/>
      <c r="G98" s="67"/>
      <c r="H98" s="67"/>
      <c r="I98" s="101"/>
      <c r="J98" s="101"/>
      <c r="K98" s="65"/>
      <c r="L98" s="97" t="str">
        <f t="shared" si="9"/>
        <v/>
      </c>
      <c r="M98" s="97" t="str">
        <f t="shared" si="10"/>
        <v/>
      </c>
      <c r="N98" s="57">
        <f>IF($L98="",0,IF(ISBLANK($M98)=TRUE(),360,DAYS360($L98,$M98)+1)+IF(DAY($M98)=31,VLOOKUP(MONTH($M98),[2]formula!$B$1:$D$12,3))+IF(AND(MONTH($M98)=2,DAY($M98)=28),2,0))</f>
        <v>0</v>
      </c>
      <c r="O98" s="102">
        <f t="shared" si="8"/>
        <v>0</v>
      </c>
      <c r="P98" s="103"/>
      <c r="Q98" s="104"/>
      <c r="T98" s="2"/>
    </row>
    <row r="99" spans="1:20" ht="21.75" customHeight="1" x14ac:dyDescent="0.25">
      <c r="A99" s="98"/>
      <c r="B99" s="98"/>
      <c r="C99" s="98"/>
      <c r="D99" s="67"/>
      <c r="E99" s="99"/>
      <c r="F99" s="100"/>
      <c r="G99" s="67"/>
      <c r="H99" s="67"/>
      <c r="I99" s="101"/>
      <c r="J99" s="101"/>
      <c r="K99" s="65"/>
      <c r="L99" s="97" t="str">
        <f t="shared" si="9"/>
        <v/>
      </c>
      <c r="M99" s="97" t="str">
        <f t="shared" si="10"/>
        <v/>
      </c>
      <c r="N99" s="57">
        <f>IF($L99="",0,IF(ISBLANK($M99)=TRUE(),360,DAYS360($L99,$M99)+1)+IF(DAY($M99)=31,VLOOKUP(MONTH($M99),[2]formula!$B$1:$D$12,3))+IF(AND(MONTH($M99)=2,DAY($M99)=28),2,0))</f>
        <v>0</v>
      </c>
      <c r="O99" s="102">
        <f t="shared" si="8"/>
        <v>0</v>
      </c>
      <c r="P99" s="103"/>
      <c r="Q99" s="104"/>
      <c r="T99" s="2"/>
    </row>
    <row r="100" spans="1:20" ht="21.75" customHeight="1" x14ac:dyDescent="0.25">
      <c r="A100" s="98"/>
      <c r="B100" s="98"/>
      <c r="C100" s="98"/>
      <c r="D100" s="67"/>
      <c r="E100" s="99"/>
      <c r="F100" s="100"/>
      <c r="G100" s="67"/>
      <c r="H100" s="67"/>
      <c r="I100" s="101"/>
      <c r="J100" s="101"/>
      <c r="K100" s="65"/>
      <c r="L100" s="97" t="str">
        <f t="shared" si="9"/>
        <v/>
      </c>
      <c r="M100" s="97" t="str">
        <f t="shared" si="10"/>
        <v/>
      </c>
      <c r="N100" s="57">
        <f>IF($L100="",0,IF(ISBLANK($M100)=TRUE(),360,DAYS360($L100,$M100)+1)+IF(DAY($M100)=31,VLOOKUP(MONTH($M100),[2]formula!$B$1:$D$12,3))+IF(AND(MONTH($M100)=2,DAY($M100)=28),2,0))</f>
        <v>0</v>
      </c>
      <c r="O100" s="102">
        <f t="shared" si="8"/>
        <v>0</v>
      </c>
      <c r="P100" s="103"/>
      <c r="Q100" s="104"/>
      <c r="T100" s="2"/>
    </row>
    <row r="101" spans="1:20" ht="21.75" customHeight="1" x14ac:dyDescent="0.25">
      <c r="A101" s="98"/>
      <c r="B101" s="98"/>
      <c r="C101" s="98"/>
      <c r="D101" s="67"/>
      <c r="E101" s="99"/>
      <c r="F101" s="100"/>
      <c r="G101" s="67"/>
      <c r="H101" s="67"/>
      <c r="I101" s="101"/>
      <c r="J101" s="101"/>
      <c r="K101" s="65"/>
      <c r="L101" s="97" t="str">
        <f t="shared" si="9"/>
        <v/>
      </c>
      <c r="M101" s="97" t="str">
        <f t="shared" si="10"/>
        <v/>
      </c>
      <c r="N101" s="57">
        <f>IF($L101="",0,IF(ISBLANK($M101)=TRUE(),360,DAYS360($L101,$M101)+1)+IF(DAY($M101)=31,VLOOKUP(MONTH($M101),[2]formula!$B$1:$D$12,3))+IF(AND(MONTH($M101)=2,DAY($M101)=28),2,0))</f>
        <v>0</v>
      </c>
      <c r="O101" s="102">
        <f t="shared" si="8"/>
        <v>0</v>
      </c>
      <c r="P101" s="103"/>
      <c r="Q101" s="104"/>
      <c r="T101" s="2"/>
    </row>
    <row r="102" spans="1:20" ht="21.75" customHeight="1" x14ac:dyDescent="0.25">
      <c r="A102" s="98"/>
      <c r="B102" s="98"/>
      <c r="C102" s="98"/>
      <c r="D102" s="67"/>
      <c r="E102" s="99"/>
      <c r="F102" s="100"/>
      <c r="G102" s="67"/>
      <c r="H102" s="67"/>
      <c r="I102" s="101"/>
      <c r="J102" s="101"/>
      <c r="K102" s="65"/>
      <c r="L102" s="97" t="str">
        <f t="shared" si="9"/>
        <v/>
      </c>
      <c r="M102" s="97" t="str">
        <f t="shared" si="10"/>
        <v/>
      </c>
      <c r="N102" s="57">
        <f>IF($L102="",0,IF(ISBLANK($M102)=TRUE(),360,DAYS360($L102,$M102)+1)+IF(DAY($M102)=31,VLOOKUP(MONTH($M102),[2]formula!$B$1:$D$12,3))+IF(AND(MONTH($M102)=2,DAY($M102)=28),2,0))</f>
        <v>0</v>
      </c>
      <c r="O102" s="102">
        <f t="shared" si="8"/>
        <v>0</v>
      </c>
      <c r="P102" s="103"/>
      <c r="Q102" s="104"/>
      <c r="T102" s="2"/>
    </row>
    <row r="103" spans="1:20" ht="21.75" customHeight="1" x14ac:dyDescent="0.25">
      <c r="A103" s="98"/>
      <c r="B103" s="98"/>
      <c r="C103" s="98"/>
      <c r="D103" s="67"/>
      <c r="E103" s="99"/>
      <c r="F103" s="100"/>
      <c r="G103" s="67"/>
      <c r="H103" s="67"/>
      <c r="I103" s="101"/>
      <c r="J103" s="101"/>
      <c r="K103" s="65"/>
      <c r="L103" s="97" t="str">
        <f t="shared" si="9"/>
        <v/>
      </c>
      <c r="M103" s="97" t="str">
        <f t="shared" si="10"/>
        <v/>
      </c>
      <c r="N103" s="57">
        <f>IF($L103="",0,IF(ISBLANK($M103)=TRUE(),360,DAYS360($L103,$M103)+1)+IF(DAY($M103)=31,VLOOKUP(MONTH($M103),[2]formula!$B$1:$D$12,3))+IF(AND(MONTH($M103)=2,DAY($M103)=28),2,0))</f>
        <v>0</v>
      </c>
      <c r="O103" s="102">
        <f t="shared" si="8"/>
        <v>0</v>
      </c>
      <c r="P103" s="103"/>
      <c r="Q103" s="104"/>
      <c r="T103" s="2"/>
    </row>
    <row r="104" spans="1:20" ht="21.75" customHeight="1" x14ac:dyDescent="0.25">
      <c r="A104" s="98"/>
      <c r="B104" s="98"/>
      <c r="C104" s="98"/>
      <c r="D104" s="67"/>
      <c r="E104" s="99"/>
      <c r="F104" s="100"/>
      <c r="G104" s="67"/>
      <c r="H104" s="67"/>
      <c r="I104" s="101"/>
      <c r="J104" s="101"/>
      <c r="K104" s="65"/>
      <c r="L104" s="97" t="str">
        <f t="shared" si="9"/>
        <v/>
      </c>
      <c r="M104" s="97" t="str">
        <f t="shared" si="10"/>
        <v/>
      </c>
      <c r="N104" s="57">
        <f>IF($L104="",0,IF(ISBLANK($M104)=TRUE(),360,DAYS360($L104,$M104)+1)+IF(DAY($M104)=31,VLOOKUP(MONTH($M104),[2]formula!$B$1:$D$12,3))+IF(AND(MONTH($M104)=2,DAY($M104)=28),2,0))</f>
        <v>0</v>
      </c>
      <c r="O104" s="102">
        <f t="shared" si="8"/>
        <v>0</v>
      </c>
      <c r="P104" s="103"/>
      <c r="Q104" s="104"/>
      <c r="T104" s="2"/>
    </row>
    <row r="105" spans="1:20" ht="21.75" customHeight="1" x14ac:dyDescent="0.25">
      <c r="A105" s="98"/>
      <c r="B105" s="98"/>
      <c r="C105" s="98"/>
      <c r="D105" s="67"/>
      <c r="E105" s="99"/>
      <c r="F105" s="100"/>
      <c r="G105" s="67"/>
      <c r="H105" s="67"/>
      <c r="I105" s="101"/>
      <c r="J105" s="101"/>
      <c r="K105" s="65"/>
      <c r="L105" s="97" t="str">
        <f t="shared" si="9"/>
        <v/>
      </c>
      <c r="M105" s="97" t="str">
        <f t="shared" si="10"/>
        <v/>
      </c>
      <c r="N105" s="57">
        <f>IF($L105="",0,IF(ISBLANK($M105)=TRUE(),360,DAYS360($L105,$M105)+1)+IF(DAY($M105)=31,VLOOKUP(MONTH($M105),[2]formula!$B$1:$D$12,3))+IF(AND(MONTH($M105)=2,DAY($M105)=28),2,0))</f>
        <v>0</v>
      </c>
      <c r="O105" s="102">
        <f t="shared" si="8"/>
        <v>0</v>
      </c>
      <c r="P105" s="103"/>
      <c r="Q105" s="104"/>
      <c r="T105" s="2"/>
    </row>
    <row r="106" spans="1:20" ht="21.75" customHeight="1" x14ac:dyDescent="0.25">
      <c r="A106" s="98"/>
      <c r="B106" s="98"/>
      <c r="C106" s="98"/>
      <c r="D106" s="67"/>
      <c r="E106" s="99"/>
      <c r="F106" s="100"/>
      <c r="G106" s="67"/>
      <c r="H106" s="67"/>
      <c r="I106" s="101"/>
      <c r="J106" s="101"/>
      <c r="K106" s="65"/>
      <c r="L106" s="97" t="str">
        <f t="shared" ref="L106:L137" si="11">IF(ISBLANK(I106)=TRUE(),"",IF(AND(J106&lt;$L$41,ISBLANK(J106)=FALSE()),"",IF(I106&lt;$L$41,$L$41,I106)))</f>
        <v/>
      </c>
      <c r="M106" s="97" t="str">
        <f t="shared" ref="M106:M137" si="12">IF(AND(ISBLANK(I106),ISBLANK(J106)),"",(IF(ISBLANK(J106)=TRUE(),$M$41,IF(J106&lt;$L$41," ",IF(J106&gt;$M$41,$M$41,J106)))))</f>
        <v/>
      </c>
      <c r="N106" s="57">
        <f>IF($L106="",0,IF(ISBLANK($M106)=TRUE(),360,DAYS360($L106,$M106)+1)+IF(DAY($M106)=31,VLOOKUP(MONTH($M106),[2]formula!$B$1:$D$12,3))+IF(AND(MONTH($M106)=2,DAY($M106)=28),2,0))</f>
        <v>0</v>
      </c>
      <c r="O106" s="102">
        <f t="shared" si="8"/>
        <v>0</v>
      </c>
      <c r="P106" s="103"/>
      <c r="Q106" s="104"/>
      <c r="T106" s="2"/>
    </row>
    <row r="107" spans="1:20" ht="21.75" customHeight="1" x14ac:dyDescent="0.25">
      <c r="A107" s="98"/>
      <c r="B107" s="98"/>
      <c r="C107" s="98"/>
      <c r="D107" s="67"/>
      <c r="E107" s="99"/>
      <c r="F107" s="100"/>
      <c r="G107" s="67"/>
      <c r="H107" s="67"/>
      <c r="I107" s="101"/>
      <c r="J107" s="101"/>
      <c r="K107" s="65"/>
      <c r="L107" s="97" t="str">
        <f t="shared" si="11"/>
        <v/>
      </c>
      <c r="M107" s="97" t="str">
        <f t="shared" si="12"/>
        <v/>
      </c>
      <c r="N107" s="57">
        <f>IF($L107="",0,IF(ISBLANK($M107)=TRUE(),360,DAYS360($L107,$M107)+1)+IF(DAY($M107)=31,VLOOKUP(MONTH($M107),[2]formula!$B$1:$D$12,3))+IF(AND(MONTH($M107)=2,DAY($M107)=28),2,0))</f>
        <v>0</v>
      </c>
      <c r="O107" s="102">
        <f t="shared" ref="O107:O170" si="13">+ROUND(((2400/360)*N107*K107),2)</f>
        <v>0</v>
      </c>
      <c r="P107" s="103"/>
      <c r="Q107" s="104"/>
      <c r="T107" s="2"/>
    </row>
    <row r="108" spans="1:20" ht="21.75" customHeight="1" x14ac:dyDescent="0.25">
      <c r="A108" s="98"/>
      <c r="B108" s="98"/>
      <c r="C108" s="98"/>
      <c r="D108" s="67"/>
      <c r="E108" s="99"/>
      <c r="F108" s="100"/>
      <c r="G108" s="67"/>
      <c r="H108" s="67"/>
      <c r="I108" s="101"/>
      <c r="J108" s="101"/>
      <c r="K108" s="65"/>
      <c r="L108" s="97" t="str">
        <f t="shared" si="11"/>
        <v/>
      </c>
      <c r="M108" s="97" t="str">
        <f t="shared" si="12"/>
        <v/>
      </c>
      <c r="N108" s="57">
        <f>IF($L108="",0,IF(ISBLANK($M108)=TRUE(),360,DAYS360($L108,$M108)+1)+IF(DAY($M108)=31,VLOOKUP(MONTH($M108),[2]formula!$B$1:$D$12,3))+IF(AND(MONTH($M108)=2,DAY($M108)=28),2,0))</f>
        <v>0</v>
      </c>
      <c r="O108" s="102">
        <f t="shared" si="13"/>
        <v>0</v>
      </c>
      <c r="P108" s="103"/>
      <c r="Q108" s="104"/>
      <c r="T108" s="2"/>
    </row>
    <row r="109" spans="1:20" ht="21.75" customHeight="1" x14ac:dyDescent="0.25">
      <c r="A109" s="98"/>
      <c r="B109" s="98"/>
      <c r="C109" s="98"/>
      <c r="D109" s="67"/>
      <c r="E109" s="99"/>
      <c r="F109" s="100"/>
      <c r="G109" s="67"/>
      <c r="H109" s="67"/>
      <c r="I109" s="101"/>
      <c r="J109" s="101"/>
      <c r="K109" s="65"/>
      <c r="L109" s="97" t="str">
        <f t="shared" si="11"/>
        <v/>
      </c>
      <c r="M109" s="97" t="str">
        <f t="shared" si="12"/>
        <v/>
      </c>
      <c r="N109" s="57">
        <f>IF($L109="",0,IF(ISBLANK($M109)=TRUE(),360,DAYS360($L109,$M109)+1)+IF(DAY($M109)=31,VLOOKUP(MONTH($M109),[2]formula!$B$1:$D$12,3))+IF(AND(MONTH($M109)=2,DAY($M109)=28),2,0))</f>
        <v>0</v>
      </c>
      <c r="O109" s="102">
        <f t="shared" si="13"/>
        <v>0</v>
      </c>
      <c r="P109" s="103"/>
      <c r="Q109" s="104"/>
      <c r="T109" s="2"/>
    </row>
    <row r="110" spans="1:20" ht="21.75" customHeight="1" x14ac:dyDescent="0.25">
      <c r="A110" s="98"/>
      <c r="B110" s="98"/>
      <c r="C110" s="98"/>
      <c r="D110" s="67"/>
      <c r="E110" s="99"/>
      <c r="F110" s="100"/>
      <c r="G110" s="67"/>
      <c r="H110" s="67"/>
      <c r="I110" s="101"/>
      <c r="J110" s="101"/>
      <c r="K110" s="65"/>
      <c r="L110" s="97" t="str">
        <f t="shared" si="11"/>
        <v/>
      </c>
      <c r="M110" s="97" t="str">
        <f t="shared" si="12"/>
        <v/>
      </c>
      <c r="N110" s="57">
        <f>IF($L110="",0,IF(ISBLANK($M110)=TRUE(),360,DAYS360($L110,$M110)+1)+IF(DAY($M110)=31,VLOOKUP(MONTH($M110),[2]formula!$B$1:$D$12,3))+IF(AND(MONTH($M110)=2,DAY($M110)=28),2,0))</f>
        <v>0</v>
      </c>
      <c r="O110" s="102">
        <f t="shared" si="13"/>
        <v>0</v>
      </c>
      <c r="P110" s="103"/>
      <c r="Q110" s="104"/>
      <c r="T110" s="2"/>
    </row>
    <row r="111" spans="1:20" ht="21.75" customHeight="1" x14ac:dyDescent="0.25">
      <c r="A111" s="98"/>
      <c r="B111" s="98"/>
      <c r="C111" s="98"/>
      <c r="D111" s="67"/>
      <c r="E111" s="99"/>
      <c r="F111" s="100"/>
      <c r="G111" s="67"/>
      <c r="H111" s="67"/>
      <c r="I111" s="101"/>
      <c r="J111" s="101"/>
      <c r="K111" s="65"/>
      <c r="L111" s="97" t="str">
        <f t="shared" si="11"/>
        <v/>
      </c>
      <c r="M111" s="97" t="str">
        <f t="shared" si="12"/>
        <v/>
      </c>
      <c r="N111" s="57">
        <f>IF($L111="",0,IF(ISBLANK($M111)=TRUE(),360,DAYS360($L111,$M111)+1)+IF(DAY($M111)=31,VLOOKUP(MONTH($M111),[2]formula!$B$1:$D$12,3))+IF(AND(MONTH($M111)=2,DAY($M111)=28),2,0))</f>
        <v>0</v>
      </c>
      <c r="O111" s="102">
        <f t="shared" si="13"/>
        <v>0</v>
      </c>
      <c r="P111" s="103"/>
      <c r="Q111" s="104"/>
      <c r="T111" s="2"/>
    </row>
    <row r="112" spans="1:20" ht="21.75" customHeight="1" x14ac:dyDescent="0.25">
      <c r="A112" s="98"/>
      <c r="B112" s="98"/>
      <c r="C112" s="98"/>
      <c r="D112" s="67"/>
      <c r="E112" s="99"/>
      <c r="F112" s="100"/>
      <c r="G112" s="67"/>
      <c r="H112" s="67"/>
      <c r="I112" s="101"/>
      <c r="J112" s="101"/>
      <c r="K112" s="65"/>
      <c r="L112" s="97" t="str">
        <f t="shared" si="11"/>
        <v/>
      </c>
      <c r="M112" s="97" t="str">
        <f t="shared" si="12"/>
        <v/>
      </c>
      <c r="N112" s="57">
        <f>IF($L112="",0,IF(ISBLANK($M112)=TRUE(),360,DAYS360($L112,$M112)+1)+IF(DAY($M112)=31,VLOOKUP(MONTH($M112),[2]formula!$B$1:$D$12,3))+IF(AND(MONTH($M112)=2,DAY($M112)=28),2,0))</f>
        <v>0</v>
      </c>
      <c r="O112" s="102">
        <f t="shared" si="13"/>
        <v>0</v>
      </c>
      <c r="P112" s="103"/>
      <c r="Q112" s="104"/>
      <c r="T112" s="2"/>
    </row>
    <row r="113" spans="1:20" ht="21.75" customHeight="1" x14ac:dyDescent="0.25">
      <c r="A113" s="98"/>
      <c r="B113" s="98"/>
      <c r="C113" s="98"/>
      <c r="D113" s="67"/>
      <c r="E113" s="99"/>
      <c r="F113" s="100"/>
      <c r="G113" s="67"/>
      <c r="H113" s="67"/>
      <c r="I113" s="101"/>
      <c r="J113" s="101"/>
      <c r="K113" s="65"/>
      <c r="L113" s="97" t="str">
        <f t="shared" si="11"/>
        <v/>
      </c>
      <c r="M113" s="97" t="str">
        <f t="shared" si="12"/>
        <v/>
      </c>
      <c r="N113" s="57">
        <f>IF($L113="",0,IF(ISBLANK($M113)=TRUE(),360,DAYS360($L113,$M113)+1)+IF(DAY($M113)=31,VLOOKUP(MONTH($M113),[2]formula!$B$1:$D$12,3))+IF(AND(MONTH($M113)=2,DAY($M113)=28),2,0))</f>
        <v>0</v>
      </c>
      <c r="O113" s="102">
        <f t="shared" si="13"/>
        <v>0</v>
      </c>
      <c r="P113" s="103"/>
      <c r="Q113" s="104"/>
      <c r="T113" s="2"/>
    </row>
    <row r="114" spans="1:20" ht="21.75" customHeight="1" x14ac:dyDescent="0.25">
      <c r="A114" s="98"/>
      <c r="B114" s="98"/>
      <c r="C114" s="98"/>
      <c r="D114" s="67"/>
      <c r="E114" s="99"/>
      <c r="F114" s="100"/>
      <c r="G114" s="67"/>
      <c r="H114" s="67"/>
      <c r="I114" s="101"/>
      <c r="J114" s="101"/>
      <c r="K114" s="65"/>
      <c r="L114" s="97" t="str">
        <f t="shared" si="11"/>
        <v/>
      </c>
      <c r="M114" s="97" t="str">
        <f t="shared" si="12"/>
        <v/>
      </c>
      <c r="N114" s="57">
        <f>IF($L114="",0,IF(ISBLANK($M114)=TRUE(),360,DAYS360($L114,$M114)+1)+IF(DAY($M114)=31,VLOOKUP(MONTH($M114),[2]formula!$B$1:$D$12,3))+IF(AND(MONTH($M114)=2,DAY($M114)=28),2,0))</f>
        <v>0</v>
      </c>
      <c r="O114" s="102">
        <f t="shared" si="13"/>
        <v>0</v>
      </c>
      <c r="P114" s="103"/>
      <c r="Q114" s="104"/>
      <c r="T114" s="2"/>
    </row>
    <row r="115" spans="1:20" ht="21.75" customHeight="1" x14ac:dyDescent="0.25">
      <c r="A115" s="98"/>
      <c r="B115" s="98"/>
      <c r="C115" s="98"/>
      <c r="D115" s="67"/>
      <c r="E115" s="99"/>
      <c r="F115" s="100"/>
      <c r="G115" s="67"/>
      <c r="H115" s="67"/>
      <c r="I115" s="101"/>
      <c r="J115" s="101"/>
      <c r="K115" s="65"/>
      <c r="L115" s="97" t="str">
        <f t="shared" si="11"/>
        <v/>
      </c>
      <c r="M115" s="97" t="str">
        <f t="shared" si="12"/>
        <v/>
      </c>
      <c r="N115" s="57">
        <f>IF($L115="",0,IF(ISBLANK($M115)=TRUE(),360,DAYS360($L115,$M115)+1)+IF(DAY($M115)=31,VLOOKUP(MONTH($M115),[2]formula!$B$1:$D$12,3))+IF(AND(MONTH($M115)=2,DAY($M115)=28),2,0))</f>
        <v>0</v>
      </c>
      <c r="O115" s="102">
        <f t="shared" si="13"/>
        <v>0</v>
      </c>
      <c r="P115" s="103"/>
      <c r="Q115" s="104"/>
      <c r="T115" s="2"/>
    </row>
    <row r="116" spans="1:20" ht="21.75" customHeight="1" x14ac:dyDescent="0.25">
      <c r="A116" s="98"/>
      <c r="B116" s="98"/>
      <c r="C116" s="98"/>
      <c r="D116" s="67"/>
      <c r="E116" s="99"/>
      <c r="F116" s="100"/>
      <c r="G116" s="67"/>
      <c r="H116" s="67"/>
      <c r="I116" s="101"/>
      <c r="J116" s="101"/>
      <c r="K116" s="65"/>
      <c r="L116" s="97" t="str">
        <f t="shared" si="11"/>
        <v/>
      </c>
      <c r="M116" s="97" t="str">
        <f t="shared" si="12"/>
        <v/>
      </c>
      <c r="N116" s="57">
        <f>IF($L116="",0,IF(ISBLANK($M116)=TRUE(),360,DAYS360($L116,$M116)+1)+IF(DAY($M116)=31,VLOOKUP(MONTH($M116),[2]formula!$B$1:$D$12,3))+IF(AND(MONTH($M116)=2,DAY($M116)=28),2,0))</f>
        <v>0</v>
      </c>
      <c r="O116" s="102">
        <f t="shared" si="13"/>
        <v>0</v>
      </c>
      <c r="P116" s="103"/>
      <c r="Q116" s="104"/>
      <c r="T116" s="2"/>
    </row>
    <row r="117" spans="1:20" ht="21.75" customHeight="1" x14ac:dyDescent="0.25">
      <c r="A117" s="98"/>
      <c r="B117" s="98"/>
      <c r="C117" s="98"/>
      <c r="D117" s="67"/>
      <c r="E117" s="99"/>
      <c r="F117" s="100"/>
      <c r="G117" s="67"/>
      <c r="H117" s="67"/>
      <c r="I117" s="101"/>
      <c r="J117" s="101"/>
      <c r="K117" s="65"/>
      <c r="L117" s="97" t="str">
        <f t="shared" si="11"/>
        <v/>
      </c>
      <c r="M117" s="97" t="str">
        <f t="shared" si="12"/>
        <v/>
      </c>
      <c r="N117" s="57">
        <f>IF($L117="",0,IF(ISBLANK($M117)=TRUE(),360,DAYS360($L117,$M117)+1)+IF(DAY($M117)=31,VLOOKUP(MONTH($M117),[2]formula!$B$1:$D$12,3))+IF(AND(MONTH($M117)=2,DAY($M117)=28),2,0))</f>
        <v>0</v>
      </c>
      <c r="O117" s="102">
        <f t="shared" si="13"/>
        <v>0</v>
      </c>
      <c r="P117" s="103"/>
      <c r="Q117" s="104"/>
      <c r="T117" s="2"/>
    </row>
    <row r="118" spans="1:20" ht="21.75" customHeight="1" x14ac:dyDescent="0.25">
      <c r="A118" s="98"/>
      <c r="B118" s="98"/>
      <c r="C118" s="98"/>
      <c r="D118" s="67"/>
      <c r="E118" s="99"/>
      <c r="F118" s="100"/>
      <c r="G118" s="67"/>
      <c r="H118" s="67"/>
      <c r="I118" s="101"/>
      <c r="J118" s="101"/>
      <c r="K118" s="65"/>
      <c r="L118" s="97" t="str">
        <f t="shared" si="11"/>
        <v/>
      </c>
      <c r="M118" s="97" t="str">
        <f t="shared" si="12"/>
        <v/>
      </c>
      <c r="N118" s="57">
        <f>IF($L118="",0,IF(ISBLANK($M118)=TRUE(),360,DAYS360($L118,$M118)+1)+IF(DAY($M118)=31,VLOOKUP(MONTH($M118),[2]formula!$B$1:$D$12,3))+IF(AND(MONTH($M118)=2,DAY($M118)=28),2,0))</f>
        <v>0</v>
      </c>
      <c r="O118" s="102">
        <f t="shared" si="13"/>
        <v>0</v>
      </c>
      <c r="P118" s="103"/>
      <c r="Q118" s="104"/>
      <c r="T118" s="2"/>
    </row>
    <row r="119" spans="1:20" ht="21.75" customHeight="1" x14ac:dyDescent="0.25">
      <c r="A119" s="98"/>
      <c r="B119" s="98"/>
      <c r="C119" s="98"/>
      <c r="D119" s="67"/>
      <c r="E119" s="99"/>
      <c r="F119" s="100"/>
      <c r="G119" s="67"/>
      <c r="H119" s="67"/>
      <c r="I119" s="101"/>
      <c r="J119" s="101"/>
      <c r="K119" s="65"/>
      <c r="L119" s="97" t="str">
        <f t="shared" si="11"/>
        <v/>
      </c>
      <c r="M119" s="97" t="str">
        <f t="shared" si="12"/>
        <v/>
      </c>
      <c r="N119" s="57">
        <f>IF($L119="",0,IF(ISBLANK($M119)=TRUE(),360,DAYS360($L119,$M119)+1)+IF(DAY($M119)=31,VLOOKUP(MONTH($M119),[2]formula!$B$1:$D$12,3))+IF(AND(MONTH($M119)=2,DAY($M119)=28),2,0))</f>
        <v>0</v>
      </c>
      <c r="O119" s="102">
        <f t="shared" si="13"/>
        <v>0</v>
      </c>
      <c r="P119" s="103"/>
      <c r="Q119" s="104"/>
      <c r="T119" s="2"/>
    </row>
    <row r="120" spans="1:20" ht="21.75" customHeight="1" x14ac:dyDescent="0.25">
      <c r="A120" s="98"/>
      <c r="B120" s="98"/>
      <c r="C120" s="98"/>
      <c r="D120" s="67"/>
      <c r="E120" s="99"/>
      <c r="F120" s="100"/>
      <c r="G120" s="67"/>
      <c r="H120" s="67"/>
      <c r="I120" s="101"/>
      <c r="J120" s="101"/>
      <c r="K120" s="65"/>
      <c r="L120" s="97" t="str">
        <f t="shared" si="11"/>
        <v/>
      </c>
      <c r="M120" s="97" t="str">
        <f t="shared" si="12"/>
        <v/>
      </c>
      <c r="N120" s="57">
        <f>IF($L120="",0,IF(ISBLANK($M120)=TRUE(),360,DAYS360($L120,$M120)+1)+IF(DAY($M120)=31,VLOOKUP(MONTH($M120),[2]formula!$B$1:$D$12,3))+IF(AND(MONTH($M120)=2,DAY($M120)=28),2,0))</f>
        <v>0</v>
      </c>
      <c r="O120" s="102">
        <f t="shared" si="13"/>
        <v>0</v>
      </c>
      <c r="P120" s="103"/>
      <c r="Q120" s="104"/>
      <c r="T120" s="2"/>
    </row>
    <row r="121" spans="1:20" ht="21.75" customHeight="1" x14ac:dyDescent="0.25">
      <c r="A121" s="98"/>
      <c r="B121" s="98"/>
      <c r="C121" s="98"/>
      <c r="D121" s="67"/>
      <c r="E121" s="99"/>
      <c r="F121" s="100"/>
      <c r="G121" s="67"/>
      <c r="H121" s="67"/>
      <c r="I121" s="101"/>
      <c r="J121" s="101"/>
      <c r="K121" s="65"/>
      <c r="L121" s="97" t="str">
        <f t="shared" si="11"/>
        <v/>
      </c>
      <c r="M121" s="97" t="str">
        <f t="shared" si="12"/>
        <v/>
      </c>
      <c r="N121" s="57">
        <f>IF($L121="",0,IF(ISBLANK($M121)=TRUE(),360,DAYS360($L121,$M121)+1)+IF(DAY($M121)=31,VLOOKUP(MONTH($M121),[2]formula!$B$1:$D$12,3))+IF(AND(MONTH($M121)=2,DAY($M121)=28),2,0))</f>
        <v>0</v>
      </c>
      <c r="O121" s="102">
        <f t="shared" si="13"/>
        <v>0</v>
      </c>
      <c r="P121" s="103"/>
      <c r="Q121" s="104"/>
      <c r="T121" s="2"/>
    </row>
    <row r="122" spans="1:20" ht="21.75" customHeight="1" x14ac:dyDescent="0.25">
      <c r="A122" s="98"/>
      <c r="B122" s="98"/>
      <c r="C122" s="98"/>
      <c r="D122" s="67"/>
      <c r="E122" s="99"/>
      <c r="F122" s="100"/>
      <c r="G122" s="67"/>
      <c r="H122" s="67"/>
      <c r="I122" s="101"/>
      <c r="J122" s="101"/>
      <c r="K122" s="65"/>
      <c r="L122" s="97" t="str">
        <f t="shared" si="11"/>
        <v/>
      </c>
      <c r="M122" s="97" t="str">
        <f t="shared" si="12"/>
        <v/>
      </c>
      <c r="N122" s="57">
        <f>IF($L122="",0,IF(ISBLANK($M122)=TRUE(),360,DAYS360($L122,$M122)+1)+IF(DAY($M122)=31,VLOOKUP(MONTH($M122),[2]formula!$B$1:$D$12,3))+IF(AND(MONTH($M122)=2,DAY($M122)=28),2,0))</f>
        <v>0</v>
      </c>
      <c r="O122" s="102">
        <f t="shared" si="13"/>
        <v>0</v>
      </c>
      <c r="P122" s="103"/>
      <c r="Q122" s="104"/>
      <c r="T122" s="2"/>
    </row>
    <row r="123" spans="1:20" ht="21.75" customHeight="1" x14ac:dyDescent="0.25">
      <c r="A123" s="98"/>
      <c r="B123" s="98"/>
      <c r="C123" s="98"/>
      <c r="D123" s="67"/>
      <c r="E123" s="99"/>
      <c r="F123" s="100"/>
      <c r="G123" s="67"/>
      <c r="H123" s="67"/>
      <c r="I123" s="101"/>
      <c r="J123" s="101"/>
      <c r="K123" s="65"/>
      <c r="L123" s="97" t="str">
        <f t="shared" si="11"/>
        <v/>
      </c>
      <c r="M123" s="97" t="str">
        <f t="shared" si="12"/>
        <v/>
      </c>
      <c r="N123" s="57">
        <f>IF($L123="",0,IF(ISBLANK($M123)=TRUE(),360,DAYS360($L123,$M123)+1)+IF(DAY($M123)=31,VLOOKUP(MONTH($M123),[2]formula!$B$1:$D$12,3))+IF(AND(MONTH($M123)=2,DAY($M123)=28),2,0))</f>
        <v>0</v>
      </c>
      <c r="O123" s="102">
        <f t="shared" si="13"/>
        <v>0</v>
      </c>
      <c r="P123" s="103"/>
      <c r="Q123" s="104"/>
      <c r="T123" s="2"/>
    </row>
    <row r="124" spans="1:20" ht="21.75" customHeight="1" x14ac:dyDescent="0.25">
      <c r="A124" s="98"/>
      <c r="B124" s="98"/>
      <c r="C124" s="98"/>
      <c r="D124" s="67"/>
      <c r="E124" s="99"/>
      <c r="F124" s="100"/>
      <c r="G124" s="67"/>
      <c r="H124" s="67"/>
      <c r="I124" s="101"/>
      <c r="J124" s="101"/>
      <c r="K124" s="65"/>
      <c r="L124" s="97" t="str">
        <f t="shared" si="11"/>
        <v/>
      </c>
      <c r="M124" s="97" t="str">
        <f t="shared" si="12"/>
        <v/>
      </c>
      <c r="N124" s="57">
        <f>IF($L124="",0,IF(ISBLANK($M124)=TRUE(),360,DAYS360($L124,$M124)+1)+IF(DAY($M124)=31,VLOOKUP(MONTH($M124),[2]formula!$B$1:$D$12,3))+IF(AND(MONTH($M124)=2,DAY($M124)=28),2,0))</f>
        <v>0</v>
      </c>
      <c r="O124" s="102">
        <f t="shared" si="13"/>
        <v>0</v>
      </c>
      <c r="P124" s="103"/>
      <c r="Q124" s="104"/>
      <c r="T124" s="2"/>
    </row>
    <row r="125" spans="1:20" ht="21.75" customHeight="1" x14ac:dyDescent="0.25">
      <c r="A125" s="98"/>
      <c r="B125" s="98"/>
      <c r="C125" s="98"/>
      <c r="D125" s="67"/>
      <c r="E125" s="99"/>
      <c r="F125" s="100"/>
      <c r="G125" s="67"/>
      <c r="H125" s="67"/>
      <c r="I125" s="101"/>
      <c r="J125" s="101"/>
      <c r="K125" s="65"/>
      <c r="L125" s="97" t="str">
        <f t="shared" si="11"/>
        <v/>
      </c>
      <c r="M125" s="97" t="str">
        <f t="shared" si="12"/>
        <v/>
      </c>
      <c r="N125" s="57">
        <f>IF($L125="",0,IF(ISBLANK($M125)=TRUE(),360,DAYS360($L125,$M125)+1)+IF(DAY($M125)=31,VLOOKUP(MONTH($M125),[2]formula!$B$1:$D$12,3))+IF(AND(MONTH($M125)=2,DAY($M125)=28),2,0))</f>
        <v>0</v>
      </c>
      <c r="O125" s="102">
        <f t="shared" si="13"/>
        <v>0</v>
      </c>
      <c r="P125" s="103"/>
      <c r="Q125" s="104"/>
      <c r="T125" s="2"/>
    </row>
    <row r="126" spans="1:20" ht="21.75" customHeight="1" x14ac:dyDescent="0.25">
      <c r="A126" s="98"/>
      <c r="B126" s="98"/>
      <c r="C126" s="98"/>
      <c r="D126" s="67"/>
      <c r="E126" s="99"/>
      <c r="F126" s="100"/>
      <c r="G126" s="67"/>
      <c r="H126" s="67"/>
      <c r="I126" s="101"/>
      <c r="J126" s="101"/>
      <c r="K126" s="65"/>
      <c r="L126" s="97" t="str">
        <f t="shared" si="11"/>
        <v/>
      </c>
      <c r="M126" s="97" t="str">
        <f t="shared" si="12"/>
        <v/>
      </c>
      <c r="N126" s="57">
        <f>IF($L126="",0,IF(ISBLANK($M126)=TRUE(),360,DAYS360($L126,$M126)+1)+IF(DAY($M126)=31,VLOOKUP(MONTH($M126),[2]formula!$B$1:$D$12,3))+IF(AND(MONTH($M126)=2,DAY($M126)=28),2,0))</f>
        <v>0</v>
      </c>
      <c r="O126" s="102">
        <f t="shared" si="13"/>
        <v>0</v>
      </c>
      <c r="P126" s="103"/>
      <c r="Q126" s="104"/>
      <c r="T126" s="2"/>
    </row>
    <row r="127" spans="1:20" ht="21.75" customHeight="1" x14ac:dyDescent="0.25">
      <c r="A127" s="98"/>
      <c r="B127" s="98"/>
      <c r="C127" s="98"/>
      <c r="D127" s="67"/>
      <c r="E127" s="99"/>
      <c r="F127" s="100"/>
      <c r="G127" s="67"/>
      <c r="H127" s="67"/>
      <c r="I127" s="101"/>
      <c r="J127" s="101"/>
      <c r="K127" s="65"/>
      <c r="L127" s="97" t="str">
        <f t="shared" si="11"/>
        <v/>
      </c>
      <c r="M127" s="97" t="str">
        <f t="shared" si="12"/>
        <v/>
      </c>
      <c r="N127" s="57">
        <f>IF($L127="",0,IF(ISBLANK($M127)=TRUE(),360,DAYS360($L127,$M127)+1)+IF(DAY($M127)=31,VLOOKUP(MONTH($M127),[2]formula!$B$1:$D$12,3))+IF(AND(MONTH($M127)=2,DAY($M127)=28),2,0))</f>
        <v>0</v>
      </c>
      <c r="O127" s="102">
        <f t="shared" si="13"/>
        <v>0</v>
      </c>
      <c r="P127" s="103"/>
      <c r="Q127" s="104"/>
      <c r="T127" s="2"/>
    </row>
    <row r="128" spans="1:20" ht="21.75" customHeight="1" x14ac:dyDescent="0.25">
      <c r="A128" s="98"/>
      <c r="B128" s="98"/>
      <c r="C128" s="98"/>
      <c r="D128" s="67"/>
      <c r="E128" s="99"/>
      <c r="F128" s="100"/>
      <c r="G128" s="67"/>
      <c r="H128" s="67"/>
      <c r="I128" s="101"/>
      <c r="J128" s="101"/>
      <c r="K128" s="65"/>
      <c r="L128" s="97" t="str">
        <f t="shared" si="11"/>
        <v/>
      </c>
      <c r="M128" s="97" t="str">
        <f t="shared" si="12"/>
        <v/>
      </c>
      <c r="N128" s="57">
        <f>IF($L128="",0,IF(ISBLANK($M128)=TRUE(),360,DAYS360($L128,$M128)+1)+IF(DAY($M128)=31,VLOOKUP(MONTH($M128),[2]formula!$B$1:$D$12,3))+IF(AND(MONTH($M128)=2,DAY($M128)=28),2,0))</f>
        <v>0</v>
      </c>
      <c r="O128" s="102">
        <f t="shared" si="13"/>
        <v>0</v>
      </c>
      <c r="P128" s="103"/>
      <c r="Q128" s="104"/>
      <c r="T128" s="2"/>
    </row>
    <row r="129" spans="1:20" ht="21.75" customHeight="1" x14ac:dyDescent="0.25">
      <c r="A129" s="98"/>
      <c r="B129" s="98"/>
      <c r="C129" s="98"/>
      <c r="D129" s="67"/>
      <c r="E129" s="99"/>
      <c r="F129" s="100"/>
      <c r="G129" s="67"/>
      <c r="H129" s="67"/>
      <c r="I129" s="101"/>
      <c r="J129" s="101"/>
      <c r="K129" s="65"/>
      <c r="L129" s="97" t="str">
        <f t="shared" si="11"/>
        <v/>
      </c>
      <c r="M129" s="97" t="str">
        <f t="shared" si="12"/>
        <v/>
      </c>
      <c r="N129" s="57">
        <f>IF($L129="",0,IF(ISBLANK($M129)=TRUE(),360,DAYS360($L129,$M129)+1)+IF(DAY($M129)=31,VLOOKUP(MONTH($M129),[2]formula!$B$1:$D$12,3))+IF(AND(MONTH($M129)=2,DAY($M129)=28),2,0))</f>
        <v>0</v>
      </c>
      <c r="O129" s="102">
        <f t="shared" si="13"/>
        <v>0</v>
      </c>
      <c r="P129" s="103"/>
      <c r="Q129" s="104"/>
      <c r="T129" s="2"/>
    </row>
    <row r="130" spans="1:20" ht="21.75" customHeight="1" x14ac:dyDescent="0.25">
      <c r="A130" s="98"/>
      <c r="B130" s="98"/>
      <c r="C130" s="98"/>
      <c r="D130" s="67"/>
      <c r="E130" s="99"/>
      <c r="F130" s="100"/>
      <c r="G130" s="67"/>
      <c r="H130" s="67"/>
      <c r="I130" s="101"/>
      <c r="J130" s="101"/>
      <c r="K130" s="65"/>
      <c r="L130" s="97" t="str">
        <f t="shared" si="11"/>
        <v/>
      </c>
      <c r="M130" s="97" t="str">
        <f t="shared" si="12"/>
        <v/>
      </c>
      <c r="N130" s="57">
        <f>IF($L130="",0,IF(ISBLANK($M130)=TRUE(),360,DAYS360($L130,$M130)+1)+IF(DAY($M130)=31,VLOOKUP(MONTH($M130),[2]formula!$B$1:$D$12,3))+IF(AND(MONTH($M130)=2,DAY($M130)=28),2,0))</f>
        <v>0</v>
      </c>
      <c r="O130" s="102">
        <f t="shared" si="13"/>
        <v>0</v>
      </c>
      <c r="P130" s="103"/>
      <c r="Q130" s="104"/>
      <c r="T130" s="2"/>
    </row>
    <row r="131" spans="1:20" ht="21.75" customHeight="1" x14ac:dyDescent="0.25">
      <c r="A131" s="98"/>
      <c r="B131" s="98"/>
      <c r="C131" s="98"/>
      <c r="D131" s="67"/>
      <c r="E131" s="99"/>
      <c r="F131" s="100"/>
      <c r="G131" s="67"/>
      <c r="H131" s="67"/>
      <c r="I131" s="101"/>
      <c r="J131" s="101"/>
      <c r="K131" s="65"/>
      <c r="L131" s="97" t="str">
        <f t="shared" si="11"/>
        <v/>
      </c>
      <c r="M131" s="97" t="str">
        <f t="shared" si="12"/>
        <v/>
      </c>
      <c r="N131" s="57">
        <f>IF($L131="",0,IF(ISBLANK($M131)=TRUE(),360,DAYS360($L131,$M131)+1)+IF(DAY($M131)=31,VLOOKUP(MONTH($M131),[2]formula!$B$1:$D$12,3))+IF(AND(MONTH($M131)=2,DAY($M131)=28),2,0))</f>
        <v>0</v>
      </c>
      <c r="O131" s="102">
        <f t="shared" si="13"/>
        <v>0</v>
      </c>
      <c r="P131" s="103"/>
      <c r="Q131" s="104"/>
      <c r="T131" s="2"/>
    </row>
    <row r="132" spans="1:20" ht="21.75" customHeight="1" x14ac:dyDescent="0.25">
      <c r="A132" s="98"/>
      <c r="B132" s="98"/>
      <c r="C132" s="98"/>
      <c r="D132" s="67"/>
      <c r="E132" s="99"/>
      <c r="F132" s="100"/>
      <c r="G132" s="67"/>
      <c r="H132" s="67"/>
      <c r="I132" s="101"/>
      <c r="J132" s="101"/>
      <c r="K132" s="65"/>
      <c r="L132" s="97" t="str">
        <f t="shared" si="11"/>
        <v/>
      </c>
      <c r="M132" s="97" t="str">
        <f t="shared" si="12"/>
        <v/>
      </c>
      <c r="N132" s="57">
        <f>IF($L132="",0,IF(ISBLANK($M132)=TRUE(),360,DAYS360($L132,$M132)+1)+IF(DAY($M132)=31,VLOOKUP(MONTH($M132),[2]formula!$B$1:$D$12,3))+IF(AND(MONTH($M132)=2,DAY($M132)=28),2,0))</f>
        <v>0</v>
      </c>
      <c r="O132" s="102">
        <f t="shared" si="13"/>
        <v>0</v>
      </c>
      <c r="P132" s="103"/>
      <c r="Q132" s="104"/>
      <c r="T132" s="2"/>
    </row>
    <row r="133" spans="1:20" ht="21.75" customHeight="1" x14ac:dyDescent="0.25">
      <c r="A133" s="98"/>
      <c r="B133" s="98"/>
      <c r="C133" s="98"/>
      <c r="D133" s="67"/>
      <c r="E133" s="99"/>
      <c r="F133" s="100"/>
      <c r="G133" s="67"/>
      <c r="H133" s="67"/>
      <c r="I133" s="101"/>
      <c r="J133" s="101"/>
      <c r="K133" s="65"/>
      <c r="L133" s="97" t="str">
        <f t="shared" si="11"/>
        <v/>
      </c>
      <c r="M133" s="97" t="str">
        <f t="shared" si="12"/>
        <v/>
      </c>
      <c r="N133" s="57">
        <f>IF($L133="",0,IF(ISBLANK($M133)=TRUE(),360,DAYS360($L133,$M133)+1)+IF(DAY($M133)=31,VLOOKUP(MONTH($M133),[2]formula!$B$1:$D$12,3))+IF(AND(MONTH($M133)=2,DAY($M133)=28),2,0))</f>
        <v>0</v>
      </c>
      <c r="O133" s="102">
        <f t="shared" si="13"/>
        <v>0</v>
      </c>
      <c r="P133" s="103"/>
      <c r="Q133" s="104"/>
      <c r="T133" s="2"/>
    </row>
    <row r="134" spans="1:20" ht="21.75" customHeight="1" x14ac:dyDescent="0.25">
      <c r="A134" s="98"/>
      <c r="B134" s="98"/>
      <c r="C134" s="98"/>
      <c r="D134" s="67"/>
      <c r="E134" s="99"/>
      <c r="F134" s="100"/>
      <c r="G134" s="67"/>
      <c r="H134" s="67"/>
      <c r="I134" s="101"/>
      <c r="J134" s="101"/>
      <c r="K134" s="65"/>
      <c r="L134" s="97" t="str">
        <f t="shared" si="11"/>
        <v/>
      </c>
      <c r="M134" s="97" t="str">
        <f t="shared" si="12"/>
        <v/>
      </c>
      <c r="N134" s="57">
        <f>IF($L134="",0,IF(ISBLANK($M134)=TRUE(),360,DAYS360($L134,$M134)+1)+IF(DAY($M134)=31,VLOOKUP(MONTH($M134),[2]formula!$B$1:$D$12,3))+IF(AND(MONTH($M134)=2,DAY($M134)=28),2,0))</f>
        <v>0</v>
      </c>
      <c r="O134" s="102">
        <f t="shared" si="13"/>
        <v>0</v>
      </c>
      <c r="P134" s="103"/>
      <c r="Q134" s="104"/>
      <c r="T134" s="2"/>
    </row>
    <row r="135" spans="1:20" ht="21.75" customHeight="1" x14ac:dyDescent="0.25">
      <c r="A135" s="98"/>
      <c r="B135" s="98"/>
      <c r="C135" s="98"/>
      <c r="D135" s="67"/>
      <c r="E135" s="99"/>
      <c r="F135" s="100"/>
      <c r="G135" s="67"/>
      <c r="H135" s="67"/>
      <c r="I135" s="101"/>
      <c r="J135" s="101"/>
      <c r="K135" s="65"/>
      <c r="L135" s="97" t="str">
        <f t="shared" si="11"/>
        <v/>
      </c>
      <c r="M135" s="97" t="str">
        <f t="shared" si="12"/>
        <v/>
      </c>
      <c r="N135" s="57">
        <f>IF($L135="",0,IF(ISBLANK($M135)=TRUE(),360,DAYS360($L135,$M135)+1)+IF(DAY($M135)=31,VLOOKUP(MONTH($M135),[2]formula!$B$1:$D$12,3))+IF(AND(MONTH($M135)=2,DAY($M135)=28),2,0))</f>
        <v>0</v>
      </c>
      <c r="O135" s="102">
        <f t="shared" si="13"/>
        <v>0</v>
      </c>
      <c r="P135" s="103"/>
      <c r="Q135" s="104"/>
      <c r="T135" s="2"/>
    </row>
    <row r="136" spans="1:20" ht="21.75" customHeight="1" x14ac:dyDescent="0.25">
      <c r="A136" s="98"/>
      <c r="B136" s="98"/>
      <c r="C136" s="98"/>
      <c r="D136" s="67"/>
      <c r="E136" s="99"/>
      <c r="F136" s="100"/>
      <c r="G136" s="67"/>
      <c r="H136" s="67"/>
      <c r="I136" s="101"/>
      <c r="J136" s="101"/>
      <c r="K136" s="65"/>
      <c r="L136" s="97" t="str">
        <f t="shared" si="11"/>
        <v/>
      </c>
      <c r="M136" s="97" t="str">
        <f t="shared" si="12"/>
        <v/>
      </c>
      <c r="N136" s="57">
        <f>IF($L136="",0,IF(ISBLANK($M136)=TRUE(),360,DAYS360($L136,$M136)+1)+IF(DAY($M136)=31,VLOOKUP(MONTH($M136),[2]formula!$B$1:$D$12,3))+IF(AND(MONTH($M136)=2,DAY($M136)=28),2,0))</f>
        <v>0</v>
      </c>
      <c r="O136" s="102">
        <f t="shared" si="13"/>
        <v>0</v>
      </c>
      <c r="P136" s="103"/>
      <c r="Q136" s="104"/>
      <c r="T136" s="2"/>
    </row>
    <row r="137" spans="1:20" ht="21.75" customHeight="1" x14ac:dyDescent="0.25">
      <c r="A137" s="98"/>
      <c r="B137" s="98"/>
      <c r="C137" s="98"/>
      <c r="D137" s="67"/>
      <c r="E137" s="99"/>
      <c r="F137" s="100"/>
      <c r="G137" s="67"/>
      <c r="H137" s="67"/>
      <c r="I137" s="101"/>
      <c r="J137" s="101"/>
      <c r="K137" s="65"/>
      <c r="L137" s="97" t="str">
        <f t="shared" si="11"/>
        <v/>
      </c>
      <c r="M137" s="97" t="str">
        <f t="shared" si="12"/>
        <v/>
      </c>
      <c r="N137" s="57">
        <f>IF($L137="",0,IF(ISBLANK($M137)=TRUE(),360,DAYS360($L137,$M137)+1)+IF(DAY($M137)=31,VLOOKUP(MONTH($M137),[2]formula!$B$1:$D$12,3))+IF(AND(MONTH($M137)=2,DAY($M137)=28),2,0))</f>
        <v>0</v>
      </c>
      <c r="O137" s="102">
        <f t="shared" si="13"/>
        <v>0</v>
      </c>
      <c r="P137" s="103"/>
      <c r="Q137" s="104"/>
      <c r="T137" s="2"/>
    </row>
    <row r="138" spans="1:20" ht="21.75" customHeight="1" x14ac:dyDescent="0.25">
      <c r="A138" s="98"/>
      <c r="B138" s="98"/>
      <c r="C138" s="98"/>
      <c r="D138" s="67"/>
      <c r="E138" s="99"/>
      <c r="F138" s="100"/>
      <c r="G138" s="67"/>
      <c r="H138" s="67"/>
      <c r="I138" s="101"/>
      <c r="J138" s="101"/>
      <c r="K138" s="65"/>
      <c r="L138" s="97" t="str">
        <f t="shared" ref="L138:L169" si="14">IF(ISBLANK(I138)=TRUE(),"",IF(AND(J138&lt;$L$41,ISBLANK(J138)=FALSE()),"",IF(I138&lt;$L$41,$L$41,I138)))</f>
        <v/>
      </c>
      <c r="M138" s="97" t="str">
        <f t="shared" ref="M138:M169" si="15">IF(AND(ISBLANK(I138),ISBLANK(J138)),"",(IF(ISBLANK(J138)=TRUE(),$M$41,IF(J138&lt;$L$41," ",IF(J138&gt;$M$41,$M$41,J138)))))</f>
        <v/>
      </c>
      <c r="N138" s="57">
        <f>IF($L138="",0,IF(ISBLANK($M138)=TRUE(),360,DAYS360($L138,$M138)+1)+IF(DAY($M138)=31,VLOOKUP(MONTH($M138),[2]formula!$B$1:$D$12,3))+IF(AND(MONTH($M138)=2,DAY($M138)=28),2,0))</f>
        <v>0</v>
      </c>
      <c r="O138" s="102">
        <f t="shared" si="13"/>
        <v>0</v>
      </c>
      <c r="P138" s="103"/>
      <c r="Q138" s="104"/>
      <c r="T138" s="2"/>
    </row>
    <row r="139" spans="1:20" ht="21.75" customHeight="1" x14ac:dyDescent="0.25">
      <c r="A139" s="98"/>
      <c r="B139" s="98"/>
      <c r="C139" s="98"/>
      <c r="D139" s="67"/>
      <c r="E139" s="99"/>
      <c r="F139" s="100"/>
      <c r="G139" s="67"/>
      <c r="H139" s="67"/>
      <c r="I139" s="101"/>
      <c r="J139" s="101"/>
      <c r="K139" s="65"/>
      <c r="L139" s="97" t="str">
        <f t="shared" si="14"/>
        <v/>
      </c>
      <c r="M139" s="97" t="str">
        <f t="shared" si="15"/>
        <v/>
      </c>
      <c r="N139" s="57">
        <f>IF($L139="",0,IF(ISBLANK($M139)=TRUE(),360,DAYS360($L139,$M139)+1)+IF(DAY($M139)=31,VLOOKUP(MONTH($M139),[2]formula!$B$1:$D$12,3))+IF(AND(MONTH($M139)=2,DAY($M139)=28),2,0))</f>
        <v>0</v>
      </c>
      <c r="O139" s="102">
        <f t="shared" si="13"/>
        <v>0</v>
      </c>
      <c r="P139" s="103"/>
      <c r="Q139" s="104"/>
      <c r="T139" s="2"/>
    </row>
    <row r="140" spans="1:20" ht="21.75" customHeight="1" x14ac:dyDescent="0.25">
      <c r="A140" s="98"/>
      <c r="B140" s="98"/>
      <c r="C140" s="98"/>
      <c r="D140" s="67"/>
      <c r="E140" s="99"/>
      <c r="F140" s="100"/>
      <c r="G140" s="67"/>
      <c r="H140" s="67"/>
      <c r="I140" s="101"/>
      <c r="J140" s="101"/>
      <c r="K140" s="65"/>
      <c r="L140" s="97" t="str">
        <f t="shared" si="14"/>
        <v/>
      </c>
      <c r="M140" s="97" t="str">
        <f t="shared" si="15"/>
        <v/>
      </c>
      <c r="N140" s="57">
        <f>IF($L140="",0,IF(ISBLANK($M140)=TRUE(),360,DAYS360($L140,$M140)+1)+IF(DAY($M140)=31,VLOOKUP(MONTH($M140),[2]formula!$B$1:$D$12,3))+IF(AND(MONTH($M140)=2,DAY($M140)=28),2,0))</f>
        <v>0</v>
      </c>
      <c r="O140" s="102">
        <f t="shared" si="13"/>
        <v>0</v>
      </c>
      <c r="P140" s="103"/>
      <c r="Q140" s="104"/>
      <c r="T140" s="2"/>
    </row>
    <row r="141" spans="1:20" ht="21.75" customHeight="1" x14ac:dyDescent="0.25">
      <c r="A141" s="98"/>
      <c r="B141" s="98"/>
      <c r="C141" s="98"/>
      <c r="D141" s="67"/>
      <c r="E141" s="99"/>
      <c r="F141" s="100"/>
      <c r="G141" s="67"/>
      <c r="H141" s="67"/>
      <c r="I141" s="101"/>
      <c r="J141" s="101"/>
      <c r="K141" s="65"/>
      <c r="L141" s="97" t="str">
        <f t="shared" si="14"/>
        <v/>
      </c>
      <c r="M141" s="97" t="str">
        <f t="shared" si="15"/>
        <v/>
      </c>
      <c r="N141" s="57">
        <f>IF($L141="",0,IF(ISBLANK($M141)=TRUE(),360,DAYS360($L141,$M141)+1)+IF(DAY($M141)=31,VLOOKUP(MONTH($M141),[2]formula!$B$1:$D$12,3))+IF(AND(MONTH($M141)=2,DAY($M141)=28),2,0))</f>
        <v>0</v>
      </c>
      <c r="O141" s="102">
        <f t="shared" si="13"/>
        <v>0</v>
      </c>
      <c r="P141" s="103"/>
      <c r="Q141" s="104"/>
      <c r="T141" s="2"/>
    </row>
    <row r="142" spans="1:20" ht="21.75" customHeight="1" x14ac:dyDescent="0.25">
      <c r="A142" s="98"/>
      <c r="B142" s="98"/>
      <c r="C142" s="98"/>
      <c r="D142" s="67"/>
      <c r="E142" s="99"/>
      <c r="F142" s="100"/>
      <c r="G142" s="67"/>
      <c r="H142" s="67"/>
      <c r="I142" s="101"/>
      <c r="J142" s="101"/>
      <c r="K142" s="65"/>
      <c r="L142" s="97" t="str">
        <f t="shared" si="14"/>
        <v/>
      </c>
      <c r="M142" s="97" t="str">
        <f t="shared" si="15"/>
        <v/>
      </c>
      <c r="N142" s="57">
        <f>IF($L142="",0,IF(ISBLANK($M142)=TRUE(),360,DAYS360($L142,$M142)+1)+IF(DAY($M142)=31,VLOOKUP(MONTH($M142),[2]formula!$B$1:$D$12,3))+IF(AND(MONTH($M142)=2,DAY($M142)=28),2,0))</f>
        <v>0</v>
      </c>
      <c r="O142" s="102">
        <f t="shared" si="13"/>
        <v>0</v>
      </c>
      <c r="P142" s="103"/>
      <c r="Q142" s="104"/>
      <c r="T142" s="2"/>
    </row>
    <row r="143" spans="1:20" ht="21.75" customHeight="1" x14ac:dyDescent="0.25">
      <c r="A143" s="98"/>
      <c r="B143" s="98"/>
      <c r="C143" s="98"/>
      <c r="D143" s="67"/>
      <c r="E143" s="99"/>
      <c r="F143" s="100"/>
      <c r="G143" s="67"/>
      <c r="H143" s="67"/>
      <c r="I143" s="101"/>
      <c r="J143" s="101"/>
      <c r="K143" s="65"/>
      <c r="L143" s="97" t="str">
        <f t="shared" si="14"/>
        <v/>
      </c>
      <c r="M143" s="97" t="str">
        <f t="shared" si="15"/>
        <v/>
      </c>
      <c r="N143" s="57">
        <f>IF($L143="",0,IF(ISBLANK($M143)=TRUE(),360,DAYS360($L143,$M143)+1)+IF(DAY($M143)=31,VLOOKUP(MONTH($M143),[2]formula!$B$1:$D$12,3))+IF(AND(MONTH($M143)=2,DAY($M143)=28),2,0))</f>
        <v>0</v>
      </c>
      <c r="O143" s="102">
        <f t="shared" si="13"/>
        <v>0</v>
      </c>
      <c r="P143" s="103"/>
      <c r="Q143" s="104"/>
      <c r="T143" s="2"/>
    </row>
    <row r="144" spans="1:20" ht="21.75" customHeight="1" x14ac:dyDescent="0.25">
      <c r="A144" s="98"/>
      <c r="B144" s="98"/>
      <c r="C144" s="98"/>
      <c r="D144" s="67"/>
      <c r="E144" s="99"/>
      <c r="F144" s="100"/>
      <c r="G144" s="67"/>
      <c r="H144" s="67"/>
      <c r="I144" s="101"/>
      <c r="J144" s="101"/>
      <c r="K144" s="65"/>
      <c r="L144" s="97" t="str">
        <f t="shared" si="14"/>
        <v/>
      </c>
      <c r="M144" s="97" t="str">
        <f t="shared" si="15"/>
        <v/>
      </c>
      <c r="N144" s="57">
        <f>IF($L144="",0,IF(ISBLANK($M144)=TRUE(),360,DAYS360($L144,$M144)+1)+IF(DAY($M144)=31,VLOOKUP(MONTH($M144),[2]formula!$B$1:$D$12,3))+IF(AND(MONTH($M144)=2,DAY($M144)=28),2,0))</f>
        <v>0</v>
      </c>
      <c r="O144" s="102">
        <f t="shared" si="13"/>
        <v>0</v>
      </c>
      <c r="P144" s="103"/>
      <c r="Q144" s="104"/>
      <c r="T144" s="2"/>
    </row>
    <row r="145" spans="1:20" ht="21.75" customHeight="1" x14ac:dyDescent="0.25">
      <c r="A145" s="98"/>
      <c r="B145" s="98"/>
      <c r="C145" s="98"/>
      <c r="D145" s="67"/>
      <c r="E145" s="99"/>
      <c r="F145" s="100"/>
      <c r="G145" s="67"/>
      <c r="H145" s="67"/>
      <c r="I145" s="101"/>
      <c r="J145" s="101"/>
      <c r="K145" s="65"/>
      <c r="L145" s="97" t="str">
        <f t="shared" si="14"/>
        <v/>
      </c>
      <c r="M145" s="97" t="str">
        <f t="shared" si="15"/>
        <v/>
      </c>
      <c r="N145" s="57">
        <f>IF($L145="",0,IF(ISBLANK($M145)=TRUE(),360,DAYS360($L145,$M145)+1)+IF(DAY($M145)=31,VLOOKUP(MONTH($M145),[2]formula!$B$1:$D$12,3))+IF(AND(MONTH($M145)=2,DAY($M145)=28),2,0))</f>
        <v>0</v>
      </c>
      <c r="O145" s="102">
        <f t="shared" si="13"/>
        <v>0</v>
      </c>
      <c r="P145" s="103"/>
      <c r="Q145" s="104"/>
      <c r="T145" s="2"/>
    </row>
    <row r="146" spans="1:20" ht="21.75" customHeight="1" x14ac:dyDescent="0.25">
      <c r="A146" s="98"/>
      <c r="B146" s="98"/>
      <c r="C146" s="98"/>
      <c r="D146" s="67"/>
      <c r="E146" s="99"/>
      <c r="F146" s="100"/>
      <c r="G146" s="67"/>
      <c r="H146" s="67"/>
      <c r="I146" s="101"/>
      <c r="J146" s="101"/>
      <c r="K146" s="65"/>
      <c r="L146" s="97" t="str">
        <f t="shared" si="14"/>
        <v/>
      </c>
      <c r="M146" s="97" t="str">
        <f t="shared" si="15"/>
        <v/>
      </c>
      <c r="N146" s="57">
        <f>IF($L146="",0,IF(ISBLANK($M146)=TRUE(),360,DAYS360($L146,$M146)+1)+IF(DAY($M146)=31,VLOOKUP(MONTH($M146),[2]formula!$B$1:$D$12,3))+IF(AND(MONTH($M146)=2,DAY($M146)=28),2,0))</f>
        <v>0</v>
      </c>
      <c r="O146" s="102">
        <f t="shared" si="13"/>
        <v>0</v>
      </c>
      <c r="P146" s="103"/>
      <c r="Q146" s="104"/>
      <c r="T146" s="2"/>
    </row>
    <row r="147" spans="1:20" ht="21.75" customHeight="1" x14ac:dyDescent="0.25">
      <c r="A147" s="98"/>
      <c r="B147" s="98"/>
      <c r="C147" s="98"/>
      <c r="D147" s="67"/>
      <c r="E147" s="99"/>
      <c r="F147" s="100"/>
      <c r="G147" s="67"/>
      <c r="H147" s="67"/>
      <c r="I147" s="101"/>
      <c r="J147" s="101"/>
      <c r="K147" s="65"/>
      <c r="L147" s="97" t="str">
        <f t="shared" si="14"/>
        <v/>
      </c>
      <c r="M147" s="97" t="str">
        <f t="shared" si="15"/>
        <v/>
      </c>
      <c r="N147" s="57">
        <f>IF($L147="",0,IF(ISBLANK($M147)=TRUE(),360,DAYS360($L147,$M147)+1)+IF(DAY($M147)=31,VLOOKUP(MONTH($M147),[2]formula!$B$1:$D$12,3))+IF(AND(MONTH($M147)=2,DAY($M147)=28),2,0))</f>
        <v>0</v>
      </c>
      <c r="O147" s="102">
        <f t="shared" si="13"/>
        <v>0</v>
      </c>
      <c r="P147" s="103"/>
      <c r="Q147" s="104"/>
      <c r="T147" s="2"/>
    </row>
    <row r="148" spans="1:20" ht="21.75" customHeight="1" x14ac:dyDescent="0.25">
      <c r="A148" s="98"/>
      <c r="B148" s="98"/>
      <c r="C148" s="98"/>
      <c r="D148" s="67"/>
      <c r="E148" s="99"/>
      <c r="F148" s="100"/>
      <c r="G148" s="67"/>
      <c r="H148" s="67"/>
      <c r="I148" s="101"/>
      <c r="J148" s="101"/>
      <c r="K148" s="65"/>
      <c r="L148" s="97" t="str">
        <f t="shared" si="14"/>
        <v/>
      </c>
      <c r="M148" s="97" t="str">
        <f t="shared" si="15"/>
        <v/>
      </c>
      <c r="N148" s="57">
        <f>IF($L148="",0,IF(ISBLANK($M148)=TRUE(),360,DAYS360($L148,$M148)+1)+IF(DAY($M148)=31,VLOOKUP(MONTH($M148),[2]formula!$B$1:$D$12,3))+IF(AND(MONTH($M148)=2,DAY($M148)=28),2,0))</f>
        <v>0</v>
      </c>
      <c r="O148" s="102">
        <f t="shared" si="13"/>
        <v>0</v>
      </c>
      <c r="P148" s="103"/>
      <c r="Q148" s="104"/>
      <c r="T148" s="2"/>
    </row>
    <row r="149" spans="1:20" ht="21.75" customHeight="1" x14ac:dyDescent="0.25">
      <c r="A149" s="98"/>
      <c r="B149" s="98"/>
      <c r="C149" s="98"/>
      <c r="D149" s="67"/>
      <c r="E149" s="99"/>
      <c r="F149" s="100"/>
      <c r="G149" s="67"/>
      <c r="H149" s="67"/>
      <c r="I149" s="101"/>
      <c r="J149" s="101"/>
      <c r="K149" s="65"/>
      <c r="L149" s="97" t="str">
        <f t="shared" si="14"/>
        <v/>
      </c>
      <c r="M149" s="97" t="str">
        <f t="shared" si="15"/>
        <v/>
      </c>
      <c r="N149" s="57">
        <f>IF($L149="",0,IF(ISBLANK($M149)=TRUE(),360,DAYS360($L149,$M149)+1)+IF(DAY($M149)=31,VLOOKUP(MONTH($M149),[2]formula!$B$1:$D$12,3))+IF(AND(MONTH($M149)=2,DAY($M149)=28),2,0))</f>
        <v>0</v>
      </c>
      <c r="O149" s="102">
        <f t="shared" si="13"/>
        <v>0</v>
      </c>
      <c r="P149" s="103"/>
      <c r="Q149" s="104"/>
      <c r="T149" s="2"/>
    </row>
    <row r="150" spans="1:20" ht="21.75" customHeight="1" x14ac:dyDescent="0.25">
      <c r="A150" s="98"/>
      <c r="B150" s="98"/>
      <c r="C150" s="98"/>
      <c r="D150" s="67"/>
      <c r="E150" s="99"/>
      <c r="F150" s="100"/>
      <c r="G150" s="67"/>
      <c r="H150" s="67"/>
      <c r="I150" s="101"/>
      <c r="J150" s="101"/>
      <c r="K150" s="65"/>
      <c r="L150" s="97" t="str">
        <f t="shared" si="14"/>
        <v/>
      </c>
      <c r="M150" s="97" t="str">
        <f t="shared" si="15"/>
        <v/>
      </c>
      <c r="N150" s="57">
        <f>IF($L150="",0,IF(ISBLANK($M150)=TRUE(),360,DAYS360($L150,$M150)+1)+IF(DAY($M150)=31,VLOOKUP(MONTH($M150),[2]formula!$B$1:$D$12,3))+IF(AND(MONTH($M150)=2,DAY($M150)=28),2,0))</f>
        <v>0</v>
      </c>
      <c r="O150" s="102">
        <f t="shared" si="13"/>
        <v>0</v>
      </c>
      <c r="P150" s="103"/>
      <c r="Q150" s="104"/>
      <c r="T150" s="2"/>
    </row>
    <row r="151" spans="1:20" ht="21.75" customHeight="1" x14ac:dyDescent="0.25">
      <c r="A151" s="98"/>
      <c r="B151" s="98"/>
      <c r="C151" s="98"/>
      <c r="D151" s="67"/>
      <c r="E151" s="99"/>
      <c r="F151" s="100"/>
      <c r="G151" s="67"/>
      <c r="H151" s="67"/>
      <c r="I151" s="101"/>
      <c r="J151" s="101"/>
      <c r="K151" s="65"/>
      <c r="L151" s="97" t="str">
        <f t="shared" si="14"/>
        <v/>
      </c>
      <c r="M151" s="97" t="str">
        <f t="shared" si="15"/>
        <v/>
      </c>
      <c r="N151" s="57">
        <f>IF($L151="",0,IF(ISBLANK($M151)=TRUE(),360,DAYS360($L151,$M151)+1)+IF(DAY($M151)=31,VLOOKUP(MONTH($M151),[2]formula!$B$1:$D$12,3))+IF(AND(MONTH($M151)=2,DAY($M151)=28),2,0))</f>
        <v>0</v>
      </c>
      <c r="O151" s="102">
        <f t="shared" si="13"/>
        <v>0</v>
      </c>
      <c r="P151" s="103"/>
      <c r="Q151" s="104"/>
      <c r="T151" s="2"/>
    </row>
    <row r="152" spans="1:20" ht="21.75" customHeight="1" x14ac:dyDescent="0.25">
      <c r="A152" s="98"/>
      <c r="B152" s="98"/>
      <c r="C152" s="98"/>
      <c r="D152" s="67"/>
      <c r="E152" s="99"/>
      <c r="F152" s="100"/>
      <c r="G152" s="67"/>
      <c r="H152" s="67"/>
      <c r="I152" s="101"/>
      <c r="J152" s="101"/>
      <c r="K152" s="65"/>
      <c r="L152" s="97" t="str">
        <f t="shared" si="14"/>
        <v/>
      </c>
      <c r="M152" s="97" t="str">
        <f t="shared" si="15"/>
        <v/>
      </c>
      <c r="N152" s="57">
        <f>IF($L152="",0,IF(ISBLANK($M152)=TRUE(),360,DAYS360($L152,$M152)+1)+IF(DAY($M152)=31,VLOOKUP(MONTH($M152),[2]formula!$B$1:$D$12,3))+IF(AND(MONTH($M152)=2,DAY($M152)=28),2,0))</f>
        <v>0</v>
      </c>
      <c r="O152" s="102">
        <f t="shared" si="13"/>
        <v>0</v>
      </c>
      <c r="P152" s="103"/>
      <c r="Q152" s="104"/>
      <c r="T152" s="2"/>
    </row>
    <row r="153" spans="1:20" ht="21.75" customHeight="1" x14ac:dyDescent="0.25">
      <c r="A153" s="98"/>
      <c r="B153" s="98"/>
      <c r="C153" s="98"/>
      <c r="D153" s="67"/>
      <c r="E153" s="99"/>
      <c r="F153" s="100"/>
      <c r="G153" s="67"/>
      <c r="H153" s="67"/>
      <c r="I153" s="101"/>
      <c r="J153" s="101"/>
      <c r="K153" s="65"/>
      <c r="L153" s="97" t="str">
        <f t="shared" si="14"/>
        <v/>
      </c>
      <c r="M153" s="97" t="str">
        <f t="shared" si="15"/>
        <v/>
      </c>
      <c r="N153" s="57">
        <f>IF($L153="",0,IF(ISBLANK($M153)=TRUE(),360,DAYS360($L153,$M153)+1)+IF(DAY($M153)=31,VLOOKUP(MONTH($M153),[2]formula!$B$1:$D$12,3))+IF(AND(MONTH($M153)=2,DAY($M153)=28),2,0))</f>
        <v>0</v>
      </c>
      <c r="O153" s="102">
        <f t="shared" si="13"/>
        <v>0</v>
      </c>
      <c r="P153" s="103"/>
      <c r="Q153" s="104"/>
      <c r="T153" s="2"/>
    </row>
    <row r="154" spans="1:20" ht="21.75" customHeight="1" x14ac:dyDescent="0.25">
      <c r="A154" s="98"/>
      <c r="B154" s="98"/>
      <c r="C154" s="98"/>
      <c r="D154" s="67"/>
      <c r="E154" s="99"/>
      <c r="F154" s="100"/>
      <c r="G154" s="67"/>
      <c r="H154" s="67"/>
      <c r="I154" s="101"/>
      <c r="J154" s="101"/>
      <c r="K154" s="65"/>
      <c r="L154" s="97" t="str">
        <f t="shared" si="14"/>
        <v/>
      </c>
      <c r="M154" s="97" t="str">
        <f t="shared" si="15"/>
        <v/>
      </c>
      <c r="N154" s="57">
        <f>IF($L154="",0,IF(ISBLANK($M154)=TRUE(),360,DAYS360($L154,$M154)+1)+IF(DAY($M154)=31,VLOOKUP(MONTH($M154),[2]formula!$B$1:$D$12,3))+IF(AND(MONTH($M154)=2,DAY($M154)=28),2,0))</f>
        <v>0</v>
      </c>
      <c r="O154" s="102">
        <f t="shared" si="13"/>
        <v>0</v>
      </c>
      <c r="P154" s="103"/>
      <c r="Q154" s="104"/>
      <c r="T154" s="2"/>
    </row>
    <row r="155" spans="1:20" ht="21.75" customHeight="1" x14ac:dyDescent="0.25">
      <c r="A155" s="98"/>
      <c r="B155" s="98"/>
      <c r="C155" s="98"/>
      <c r="D155" s="67"/>
      <c r="E155" s="99"/>
      <c r="F155" s="100"/>
      <c r="G155" s="67"/>
      <c r="H155" s="67"/>
      <c r="I155" s="101"/>
      <c r="J155" s="101"/>
      <c r="K155" s="65"/>
      <c r="L155" s="97" t="str">
        <f t="shared" si="14"/>
        <v/>
      </c>
      <c r="M155" s="97" t="str">
        <f t="shared" si="15"/>
        <v/>
      </c>
      <c r="N155" s="57">
        <f>IF($L155="",0,IF(ISBLANK($M155)=TRUE(),360,DAYS360($L155,$M155)+1)+IF(DAY($M155)=31,VLOOKUP(MONTH($M155),[2]formula!$B$1:$D$12,3))+IF(AND(MONTH($M155)=2,DAY($M155)=28),2,0))</f>
        <v>0</v>
      </c>
      <c r="O155" s="102">
        <f t="shared" si="13"/>
        <v>0</v>
      </c>
      <c r="P155" s="103"/>
      <c r="Q155" s="104"/>
      <c r="T155" s="2"/>
    </row>
    <row r="156" spans="1:20" ht="21.75" customHeight="1" x14ac:dyDescent="0.25">
      <c r="A156" s="98"/>
      <c r="B156" s="98"/>
      <c r="C156" s="98"/>
      <c r="D156" s="67"/>
      <c r="E156" s="99"/>
      <c r="F156" s="100"/>
      <c r="G156" s="67"/>
      <c r="H156" s="67"/>
      <c r="I156" s="101"/>
      <c r="J156" s="101"/>
      <c r="K156" s="65"/>
      <c r="L156" s="97" t="str">
        <f t="shared" si="14"/>
        <v/>
      </c>
      <c r="M156" s="97" t="str">
        <f t="shared" si="15"/>
        <v/>
      </c>
      <c r="N156" s="57">
        <f>IF($L156="",0,IF(ISBLANK($M156)=TRUE(),360,DAYS360($L156,$M156)+1)+IF(DAY($M156)=31,VLOOKUP(MONTH($M156),[2]formula!$B$1:$D$12,3))+IF(AND(MONTH($M156)=2,DAY($M156)=28),2,0))</f>
        <v>0</v>
      </c>
      <c r="O156" s="102">
        <f t="shared" si="13"/>
        <v>0</v>
      </c>
      <c r="P156" s="103"/>
      <c r="Q156" s="104"/>
      <c r="T156" s="2"/>
    </row>
    <row r="157" spans="1:20" ht="21.75" customHeight="1" x14ac:dyDescent="0.25">
      <c r="A157" s="98"/>
      <c r="B157" s="98"/>
      <c r="C157" s="98"/>
      <c r="D157" s="67"/>
      <c r="E157" s="99"/>
      <c r="F157" s="100"/>
      <c r="G157" s="67"/>
      <c r="H157" s="67"/>
      <c r="I157" s="101"/>
      <c r="J157" s="101"/>
      <c r="K157" s="65"/>
      <c r="L157" s="97" t="str">
        <f t="shared" si="14"/>
        <v/>
      </c>
      <c r="M157" s="97" t="str">
        <f t="shared" si="15"/>
        <v/>
      </c>
      <c r="N157" s="57">
        <f>IF($L157="",0,IF(ISBLANK($M157)=TRUE(),360,DAYS360($L157,$M157)+1)+IF(DAY($M157)=31,VLOOKUP(MONTH($M157),[2]formula!$B$1:$D$12,3))+IF(AND(MONTH($M157)=2,DAY($M157)=28),2,0))</f>
        <v>0</v>
      </c>
      <c r="O157" s="102">
        <f t="shared" si="13"/>
        <v>0</v>
      </c>
      <c r="P157" s="103"/>
      <c r="Q157" s="104"/>
      <c r="T157" s="2"/>
    </row>
    <row r="158" spans="1:20" ht="21.75" customHeight="1" x14ac:dyDescent="0.25">
      <c r="A158" s="98"/>
      <c r="B158" s="98"/>
      <c r="C158" s="98"/>
      <c r="D158" s="67"/>
      <c r="E158" s="99"/>
      <c r="F158" s="100"/>
      <c r="G158" s="67"/>
      <c r="H158" s="67"/>
      <c r="I158" s="101"/>
      <c r="J158" s="101"/>
      <c r="K158" s="65"/>
      <c r="L158" s="97" t="str">
        <f t="shared" si="14"/>
        <v/>
      </c>
      <c r="M158" s="97" t="str">
        <f t="shared" si="15"/>
        <v/>
      </c>
      <c r="N158" s="57">
        <f>IF($L158="",0,IF(ISBLANK($M158)=TRUE(),360,DAYS360($L158,$M158)+1)+IF(DAY($M158)=31,VLOOKUP(MONTH($M158),[2]formula!$B$1:$D$12,3))+IF(AND(MONTH($M158)=2,DAY($M158)=28),2,0))</f>
        <v>0</v>
      </c>
      <c r="O158" s="102">
        <f t="shared" si="13"/>
        <v>0</v>
      </c>
      <c r="P158" s="103"/>
      <c r="Q158" s="104"/>
      <c r="T158" s="2"/>
    </row>
    <row r="159" spans="1:20" ht="21.75" customHeight="1" x14ac:dyDescent="0.25">
      <c r="A159" s="98"/>
      <c r="B159" s="98"/>
      <c r="C159" s="98"/>
      <c r="D159" s="67"/>
      <c r="E159" s="99"/>
      <c r="F159" s="100"/>
      <c r="G159" s="67"/>
      <c r="H159" s="67"/>
      <c r="I159" s="101"/>
      <c r="J159" s="101"/>
      <c r="K159" s="65"/>
      <c r="L159" s="97" t="str">
        <f t="shared" si="14"/>
        <v/>
      </c>
      <c r="M159" s="97" t="str">
        <f t="shared" si="15"/>
        <v/>
      </c>
      <c r="N159" s="57">
        <f>IF($L159="",0,IF(ISBLANK($M159)=TRUE(),360,DAYS360($L159,$M159)+1)+IF(DAY($M159)=31,VLOOKUP(MONTH($M159),[2]formula!$B$1:$D$12,3))+IF(AND(MONTH($M159)=2,DAY($M159)=28),2,0))</f>
        <v>0</v>
      </c>
      <c r="O159" s="102">
        <f t="shared" si="13"/>
        <v>0</v>
      </c>
      <c r="P159" s="103"/>
      <c r="Q159" s="104"/>
      <c r="T159" s="2"/>
    </row>
    <row r="160" spans="1:20" ht="21.75" customHeight="1" x14ac:dyDescent="0.25">
      <c r="A160" s="98"/>
      <c r="B160" s="98"/>
      <c r="C160" s="98"/>
      <c r="D160" s="67"/>
      <c r="E160" s="99"/>
      <c r="F160" s="100"/>
      <c r="G160" s="67"/>
      <c r="H160" s="67"/>
      <c r="I160" s="101"/>
      <c r="J160" s="101"/>
      <c r="K160" s="65"/>
      <c r="L160" s="97" t="str">
        <f t="shared" si="14"/>
        <v/>
      </c>
      <c r="M160" s="97" t="str">
        <f t="shared" si="15"/>
        <v/>
      </c>
      <c r="N160" s="57">
        <f>IF($L160="",0,IF(ISBLANK($M160)=TRUE(),360,DAYS360($L160,$M160)+1)+IF(DAY($M160)=31,VLOOKUP(MONTH($M160),[2]formula!$B$1:$D$12,3))+IF(AND(MONTH($M160)=2,DAY($M160)=28),2,0))</f>
        <v>0</v>
      </c>
      <c r="O160" s="102">
        <f t="shared" si="13"/>
        <v>0</v>
      </c>
      <c r="P160" s="103"/>
      <c r="Q160" s="104"/>
      <c r="T160" s="2"/>
    </row>
    <row r="161" spans="1:20" ht="21.75" customHeight="1" x14ac:dyDescent="0.25">
      <c r="A161" s="98"/>
      <c r="B161" s="98"/>
      <c r="C161" s="98"/>
      <c r="D161" s="67"/>
      <c r="E161" s="99"/>
      <c r="F161" s="100"/>
      <c r="G161" s="67"/>
      <c r="H161" s="67"/>
      <c r="I161" s="101"/>
      <c r="J161" s="101"/>
      <c r="K161" s="65"/>
      <c r="L161" s="97" t="str">
        <f t="shared" si="14"/>
        <v/>
      </c>
      <c r="M161" s="97" t="str">
        <f t="shared" si="15"/>
        <v/>
      </c>
      <c r="N161" s="57">
        <f>IF($L161="",0,IF(ISBLANK($M161)=TRUE(),360,DAYS360($L161,$M161)+1)+IF(DAY($M161)=31,VLOOKUP(MONTH($M161),[2]formula!$B$1:$D$12,3))+IF(AND(MONTH($M161)=2,DAY($M161)=28),2,0))</f>
        <v>0</v>
      </c>
      <c r="O161" s="102">
        <f t="shared" si="13"/>
        <v>0</v>
      </c>
      <c r="P161" s="103"/>
      <c r="Q161" s="104"/>
      <c r="T161" s="2"/>
    </row>
    <row r="162" spans="1:20" ht="21.75" customHeight="1" x14ac:dyDescent="0.25">
      <c r="A162" s="98"/>
      <c r="B162" s="98"/>
      <c r="C162" s="98"/>
      <c r="D162" s="67"/>
      <c r="E162" s="99"/>
      <c r="F162" s="100"/>
      <c r="G162" s="67"/>
      <c r="H162" s="67"/>
      <c r="I162" s="101"/>
      <c r="J162" s="101"/>
      <c r="K162" s="65"/>
      <c r="L162" s="97" t="str">
        <f t="shared" si="14"/>
        <v/>
      </c>
      <c r="M162" s="97" t="str">
        <f t="shared" si="15"/>
        <v/>
      </c>
      <c r="N162" s="57">
        <f>IF($L162="",0,IF(ISBLANK($M162)=TRUE(),360,DAYS360($L162,$M162)+1)+IF(DAY($M162)=31,VLOOKUP(MONTH($M162),[2]formula!$B$1:$D$12,3))+IF(AND(MONTH($M162)=2,DAY($M162)=28),2,0))</f>
        <v>0</v>
      </c>
      <c r="O162" s="102">
        <f t="shared" si="13"/>
        <v>0</v>
      </c>
      <c r="P162" s="103"/>
      <c r="Q162" s="104"/>
      <c r="T162" s="2"/>
    </row>
    <row r="163" spans="1:20" ht="21.75" customHeight="1" x14ac:dyDescent="0.25">
      <c r="A163" s="98"/>
      <c r="B163" s="98"/>
      <c r="C163" s="98"/>
      <c r="D163" s="67"/>
      <c r="E163" s="99"/>
      <c r="F163" s="100"/>
      <c r="G163" s="67"/>
      <c r="H163" s="67"/>
      <c r="I163" s="101"/>
      <c r="J163" s="101"/>
      <c r="K163" s="65"/>
      <c r="L163" s="97" t="str">
        <f t="shared" si="14"/>
        <v/>
      </c>
      <c r="M163" s="97" t="str">
        <f t="shared" si="15"/>
        <v/>
      </c>
      <c r="N163" s="57">
        <f>IF($L163="",0,IF(ISBLANK($M163)=TRUE(),360,DAYS360($L163,$M163)+1)+IF(DAY($M163)=31,VLOOKUP(MONTH($M163),[2]formula!$B$1:$D$12,3))+IF(AND(MONTH($M163)=2,DAY($M163)=28),2,0))</f>
        <v>0</v>
      </c>
      <c r="O163" s="102">
        <f t="shared" si="13"/>
        <v>0</v>
      </c>
      <c r="P163" s="103"/>
      <c r="Q163" s="104"/>
      <c r="T163" s="2"/>
    </row>
    <row r="164" spans="1:20" ht="21.75" customHeight="1" x14ac:dyDescent="0.25">
      <c r="A164" s="98"/>
      <c r="B164" s="98"/>
      <c r="C164" s="98"/>
      <c r="D164" s="67"/>
      <c r="E164" s="99"/>
      <c r="F164" s="100"/>
      <c r="G164" s="67"/>
      <c r="H164" s="67"/>
      <c r="I164" s="101"/>
      <c r="J164" s="101"/>
      <c r="K164" s="65"/>
      <c r="L164" s="97" t="str">
        <f t="shared" si="14"/>
        <v/>
      </c>
      <c r="M164" s="97" t="str">
        <f t="shared" si="15"/>
        <v/>
      </c>
      <c r="N164" s="57">
        <f>IF($L164="",0,IF(ISBLANK($M164)=TRUE(),360,DAYS360($L164,$M164)+1)+IF(DAY($M164)=31,VLOOKUP(MONTH($M164),[2]formula!$B$1:$D$12,3))+IF(AND(MONTH($M164)=2,DAY($M164)=28),2,0))</f>
        <v>0</v>
      </c>
      <c r="O164" s="102">
        <f t="shared" si="13"/>
        <v>0</v>
      </c>
      <c r="P164" s="103"/>
      <c r="Q164" s="104"/>
      <c r="T164" s="2"/>
    </row>
    <row r="165" spans="1:20" ht="21.75" customHeight="1" x14ac:dyDescent="0.25">
      <c r="A165" s="98"/>
      <c r="B165" s="98"/>
      <c r="C165" s="98"/>
      <c r="D165" s="67"/>
      <c r="E165" s="99"/>
      <c r="F165" s="100"/>
      <c r="G165" s="67"/>
      <c r="H165" s="67"/>
      <c r="I165" s="101"/>
      <c r="J165" s="101"/>
      <c r="K165" s="65"/>
      <c r="L165" s="97" t="str">
        <f t="shared" si="14"/>
        <v/>
      </c>
      <c r="M165" s="97" t="str">
        <f t="shared" si="15"/>
        <v/>
      </c>
      <c r="N165" s="57">
        <f>IF($L165="",0,IF(ISBLANK($M165)=TRUE(),360,DAYS360($L165,$M165)+1)+IF(DAY($M165)=31,VLOOKUP(MONTH($M165),[2]formula!$B$1:$D$12,3))+IF(AND(MONTH($M165)=2,DAY($M165)=28),2,0))</f>
        <v>0</v>
      </c>
      <c r="O165" s="102">
        <f t="shared" si="13"/>
        <v>0</v>
      </c>
      <c r="P165" s="103"/>
      <c r="Q165" s="104"/>
      <c r="T165" s="2"/>
    </row>
    <row r="166" spans="1:20" ht="21.75" customHeight="1" x14ac:dyDescent="0.25">
      <c r="A166" s="98"/>
      <c r="B166" s="98"/>
      <c r="C166" s="98"/>
      <c r="D166" s="67"/>
      <c r="E166" s="99"/>
      <c r="F166" s="100"/>
      <c r="G166" s="67"/>
      <c r="H166" s="67"/>
      <c r="I166" s="101"/>
      <c r="J166" s="101"/>
      <c r="K166" s="65"/>
      <c r="L166" s="97" t="str">
        <f t="shared" si="14"/>
        <v/>
      </c>
      <c r="M166" s="97" t="str">
        <f t="shared" si="15"/>
        <v/>
      </c>
      <c r="N166" s="57">
        <f>IF($L166="",0,IF(ISBLANK($M166)=TRUE(),360,DAYS360($L166,$M166)+1)+IF(DAY($M166)=31,VLOOKUP(MONTH($M166),[2]formula!$B$1:$D$12,3))+IF(AND(MONTH($M166)=2,DAY($M166)=28),2,0))</f>
        <v>0</v>
      </c>
      <c r="O166" s="102">
        <f t="shared" si="13"/>
        <v>0</v>
      </c>
      <c r="P166" s="103"/>
      <c r="Q166" s="104"/>
      <c r="T166" s="2"/>
    </row>
    <row r="167" spans="1:20" ht="21.75" customHeight="1" x14ac:dyDescent="0.25">
      <c r="A167" s="98"/>
      <c r="B167" s="98"/>
      <c r="C167" s="98"/>
      <c r="D167" s="67"/>
      <c r="E167" s="99"/>
      <c r="F167" s="100"/>
      <c r="G167" s="67"/>
      <c r="H167" s="67"/>
      <c r="I167" s="101"/>
      <c r="J167" s="101"/>
      <c r="K167" s="65"/>
      <c r="L167" s="97" t="str">
        <f t="shared" si="14"/>
        <v/>
      </c>
      <c r="M167" s="97" t="str">
        <f t="shared" si="15"/>
        <v/>
      </c>
      <c r="N167" s="57">
        <f>IF($L167="",0,IF(ISBLANK($M167)=TRUE(),360,DAYS360($L167,$M167)+1)+IF(DAY($M167)=31,VLOOKUP(MONTH($M167),[2]formula!$B$1:$D$12,3))+IF(AND(MONTH($M167)=2,DAY($M167)=28),2,0))</f>
        <v>0</v>
      </c>
      <c r="O167" s="102">
        <f t="shared" si="13"/>
        <v>0</v>
      </c>
      <c r="P167" s="103"/>
      <c r="Q167" s="104"/>
      <c r="T167" s="2"/>
    </row>
    <row r="168" spans="1:20" ht="21.75" customHeight="1" x14ac:dyDescent="0.25">
      <c r="A168" s="98"/>
      <c r="B168" s="98"/>
      <c r="C168" s="98"/>
      <c r="D168" s="67"/>
      <c r="E168" s="99"/>
      <c r="F168" s="100"/>
      <c r="G168" s="67"/>
      <c r="H168" s="67"/>
      <c r="I168" s="101"/>
      <c r="J168" s="101"/>
      <c r="K168" s="65"/>
      <c r="L168" s="97" t="str">
        <f t="shared" si="14"/>
        <v/>
      </c>
      <c r="M168" s="97" t="str">
        <f t="shared" si="15"/>
        <v/>
      </c>
      <c r="N168" s="57">
        <f>IF($L168="",0,IF(ISBLANK($M168)=TRUE(),360,DAYS360($L168,$M168)+1)+IF(DAY($M168)=31,VLOOKUP(MONTH($M168),[2]formula!$B$1:$D$12,3))+IF(AND(MONTH($M168)=2,DAY($M168)=28),2,0))</f>
        <v>0</v>
      </c>
      <c r="O168" s="102">
        <f t="shared" si="13"/>
        <v>0</v>
      </c>
      <c r="P168" s="103"/>
      <c r="Q168" s="104"/>
      <c r="T168" s="2"/>
    </row>
    <row r="169" spans="1:20" ht="21.75" customHeight="1" x14ac:dyDescent="0.25">
      <c r="A169" s="98"/>
      <c r="B169" s="98"/>
      <c r="C169" s="98"/>
      <c r="D169" s="67"/>
      <c r="E169" s="99"/>
      <c r="F169" s="100"/>
      <c r="G169" s="67"/>
      <c r="H169" s="67"/>
      <c r="I169" s="101"/>
      <c r="J169" s="101"/>
      <c r="K169" s="65"/>
      <c r="L169" s="97" t="str">
        <f t="shared" si="14"/>
        <v/>
      </c>
      <c r="M169" s="97" t="str">
        <f t="shared" si="15"/>
        <v/>
      </c>
      <c r="N169" s="57">
        <f>IF($L169="",0,IF(ISBLANK($M169)=TRUE(),360,DAYS360($L169,$M169)+1)+IF(DAY($M169)=31,VLOOKUP(MONTH($M169),[2]formula!$B$1:$D$12,3))+IF(AND(MONTH($M169)=2,DAY($M169)=28),2,0))</f>
        <v>0</v>
      </c>
      <c r="O169" s="102">
        <f t="shared" si="13"/>
        <v>0</v>
      </c>
      <c r="P169" s="103"/>
      <c r="Q169" s="104"/>
      <c r="T169" s="2"/>
    </row>
    <row r="170" spans="1:20" ht="21.75" customHeight="1" x14ac:dyDescent="0.25">
      <c r="A170" s="98"/>
      <c r="B170" s="98"/>
      <c r="C170" s="98"/>
      <c r="D170" s="67"/>
      <c r="E170" s="99"/>
      <c r="F170" s="100"/>
      <c r="G170" s="67"/>
      <c r="H170" s="67"/>
      <c r="I170" s="101"/>
      <c r="J170" s="101"/>
      <c r="K170" s="65"/>
      <c r="L170" s="97" t="str">
        <f t="shared" ref="L170:L195" si="16">IF(ISBLANK(I170)=TRUE(),"",IF(AND(J170&lt;$L$41,ISBLANK(J170)=FALSE()),"",IF(I170&lt;$L$41,$L$41,I170)))</f>
        <v/>
      </c>
      <c r="M170" s="97" t="str">
        <f t="shared" ref="M170:M195" si="17">IF(AND(ISBLANK(I170),ISBLANK(J170)),"",(IF(ISBLANK(J170)=TRUE(),$M$41,IF(J170&lt;$L$41," ",IF(J170&gt;$M$41,$M$41,J170)))))</f>
        <v/>
      </c>
      <c r="N170" s="57">
        <f>IF($L170="",0,IF(ISBLANK($M170)=TRUE(),360,DAYS360($L170,$M170)+1)+IF(DAY($M170)=31,VLOOKUP(MONTH($M170),[2]formula!$B$1:$D$12,3))+IF(AND(MONTH($M170)=2,DAY($M170)=28),2,0))</f>
        <v>0</v>
      </c>
      <c r="O170" s="102">
        <f t="shared" si="13"/>
        <v>0</v>
      </c>
      <c r="P170" s="103"/>
      <c r="Q170" s="104"/>
      <c r="T170" s="2"/>
    </row>
    <row r="171" spans="1:20" ht="21.75" customHeight="1" x14ac:dyDescent="0.25">
      <c r="A171" s="98"/>
      <c r="B171" s="98"/>
      <c r="C171" s="98"/>
      <c r="D171" s="67"/>
      <c r="E171" s="99"/>
      <c r="F171" s="100"/>
      <c r="G171" s="67"/>
      <c r="H171" s="67"/>
      <c r="I171" s="101"/>
      <c r="J171" s="101"/>
      <c r="K171" s="65"/>
      <c r="L171" s="97" t="str">
        <f t="shared" si="16"/>
        <v/>
      </c>
      <c r="M171" s="97" t="str">
        <f t="shared" si="17"/>
        <v/>
      </c>
      <c r="N171" s="57">
        <f>IF($L171="",0,IF(ISBLANK($M171)=TRUE(),360,DAYS360($L171,$M171)+1)+IF(DAY($M171)=31,VLOOKUP(MONTH($M171),[2]formula!$B$1:$D$12,3))+IF(AND(MONTH($M171)=2,DAY($M171)=28),2,0))</f>
        <v>0</v>
      </c>
      <c r="O171" s="102">
        <f t="shared" ref="O171:O197" si="18">+ROUND(((2400/360)*N171*K171),2)</f>
        <v>0</v>
      </c>
      <c r="P171" s="103"/>
      <c r="Q171" s="104"/>
      <c r="T171" s="2"/>
    </row>
    <row r="172" spans="1:20" ht="21.75" customHeight="1" x14ac:dyDescent="0.25">
      <c r="A172" s="98"/>
      <c r="B172" s="98"/>
      <c r="C172" s="98"/>
      <c r="D172" s="67"/>
      <c r="E172" s="99"/>
      <c r="F172" s="100"/>
      <c r="G172" s="67"/>
      <c r="H172" s="67"/>
      <c r="I172" s="101"/>
      <c r="J172" s="101"/>
      <c r="K172" s="65"/>
      <c r="L172" s="97" t="str">
        <f t="shared" si="16"/>
        <v/>
      </c>
      <c r="M172" s="97" t="str">
        <f t="shared" si="17"/>
        <v/>
      </c>
      <c r="N172" s="57">
        <f>IF($L172="",0,IF(ISBLANK($M172)=TRUE(),360,DAYS360($L172,$M172)+1)+IF(DAY($M172)=31,VLOOKUP(MONTH($M172),[2]formula!$B$1:$D$12,3))+IF(AND(MONTH($M172)=2,DAY($M172)=28),2,0))</f>
        <v>0</v>
      </c>
      <c r="O172" s="102">
        <f t="shared" si="18"/>
        <v>0</v>
      </c>
      <c r="P172" s="103"/>
      <c r="Q172" s="104"/>
      <c r="T172" s="2"/>
    </row>
    <row r="173" spans="1:20" ht="21.75" customHeight="1" x14ac:dyDescent="0.25">
      <c r="A173" s="98"/>
      <c r="B173" s="98"/>
      <c r="C173" s="98"/>
      <c r="D173" s="67"/>
      <c r="E173" s="99"/>
      <c r="F173" s="100"/>
      <c r="G173" s="67"/>
      <c r="H173" s="67"/>
      <c r="I173" s="101"/>
      <c r="J173" s="101"/>
      <c r="K173" s="65"/>
      <c r="L173" s="97" t="str">
        <f t="shared" si="16"/>
        <v/>
      </c>
      <c r="M173" s="97" t="str">
        <f t="shared" si="17"/>
        <v/>
      </c>
      <c r="N173" s="57">
        <f>IF($L173="",0,IF(ISBLANK($M173)=TRUE(),360,DAYS360($L173,$M173)+1)+IF(DAY($M173)=31,VLOOKUP(MONTH($M173),[2]formula!$B$1:$D$12,3))+IF(AND(MONTH($M173)=2,DAY($M173)=28),2,0))</f>
        <v>0</v>
      </c>
      <c r="O173" s="102">
        <f t="shared" si="18"/>
        <v>0</v>
      </c>
      <c r="P173" s="103"/>
      <c r="Q173" s="104"/>
      <c r="T173" s="2"/>
    </row>
    <row r="174" spans="1:20" ht="21.75" customHeight="1" x14ac:dyDescent="0.25">
      <c r="A174" s="98"/>
      <c r="B174" s="98"/>
      <c r="C174" s="98"/>
      <c r="D174" s="67"/>
      <c r="E174" s="99"/>
      <c r="F174" s="100"/>
      <c r="G174" s="67"/>
      <c r="H174" s="67"/>
      <c r="I174" s="101"/>
      <c r="J174" s="101"/>
      <c r="K174" s="65"/>
      <c r="L174" s="97" t="str">
        <f t="shared" si="16"/>
        <v/>
      </c>
      <c r="M174" s="97" t="str">
        <f t="shared" si="17"/>
        <v/>
      </c>
      <c r="N174" s="57">
        <f>IF($L174="",0,IF(ISBLANK($M174)=TRUE(),360,DAYS360($L174,$M174)+1)+IF(DAY($M174)=31,VLOOKUP(MONTH($M174),[2]formula!$B$1:$D$12,3))+IF(AND(MONTH($M174)=2,DAY($M174)=28),2,0))</f>
        <v>0</v>
      </c>
      <c r="O174" s="102">
        <f t="shared" si="18"/>
        <v>0</v>
      </c>
      <c r="P174" s="105"/>
      <c r="Q174" s="104"/>
      <c r="T174" s="2"/>
    </row>
    <row r="175" spans="1:20" ht="21.75" customHeight="1" x14ac:dyDescent="0.25">
      <c r="A175" s="98"/>
      <c r="B175" s="98"/>
      <c r="C175" s="98"/>
      <c r="D175" s="67"/>
      <c r="E175" s="99"/>
      <c r="F175" s="100"/>
      <c r="G175" s="67"/>
      <c r="H175" s="67"/>
      <c r="I175" s="101"/>
      <c r="J175" s="101"/>
      <c r="K175" s="65"/>
      <c r="L175" s="97" t="str">
        <f t="shared" si="16"/>
        <v/>
      </c>
      <c r="M175" s="97" t="str">
        <f t="shared" si="17"/>
        <v/>
      </c>
      <c r="N175" s="57">
        <f>IF($L175="",0,IF(ISBLANK($M175)=TRUE(),360,DAYS360($L175,$M175)+1)+IF(DAY($M175)=31,VLOOKUP(MONTH($M175),[2]formula!$B$1:$D$12,3))+IF(AND(MONTH($M175)=2,DAY($M175)=28),2,0))</f>
        <v>0</v>
      </c>
      <c r="O175" s="102">
        <f t="shared" si="18"/>
        <v>0</v>
      </c>
      <c r="P175" s="105"/>
      <c r="Q175" s="104"/>
      <c r="T175" s="2"/>
    </row>
    <row r="176" spans="1:20" ht="21.75" customHeight="1" x14ac:dyDescent="0.25">
      <c r="A176" s="98"/>
      <c r="B176" s="98"/>
      <c r="C176" s="98"/>
      <c r="D176" s="67"/>
      <c r="E176" s="99"/>
      <c r="F176" s="100"/>
      <c r="G176" s="67"/>
      <c r="H176" s="67"/>
      <c r="I176" s="101"/>
      <c r="J176" s="101"/>
      <c r="K176" s="65"/>
      <c r="L176" s="97" t="str">
        <f t="shared" si="16"/>
        <v/>
      </c>
      <c r="M176" s="97" t="str">
        <f t="shared" si="17"/>
        <v/>
      </c>
      <c r="N176" s="57">
        <f>IF($L176="",0,IF(ISBLANK($M176)=TRUE(),360,DAYS360($L176,$M176)+1)+IF(DAY($M176)=31,VLOOKUP(MONTH($M176),[2]formula!$B$1:$D$12,3))+IF(AND(MONTH($M176)=2,DAY($M176)=28),2,0))</f>
        <v>0</v>
      </c>
      <c r="O176" s="102">
        <f t="shared" si="18"/>
        <v>0</v>
      </c>
      <c r="P176" s="105"/>
      <c r="Q176" s="104"/>
      <c r="T176" s="2"/>
    </row>
    <row r="177" spans="1:20" ht="21.75" customHeight="1" x14ac:dyDescent="0.25">
      <c r="A177" s="98"/>
      <c r="B177" s="98"/>
      <c r="C177" s="98"/>
      <c r="D177" s="67"/>
      <c r="E177" s="99"/>
      <c r="F177" s="100"/>
      <c r="G177" s="67"/>
      <c r="H177" s="67"/>
      <c r="I177" s="101"/>
      <c r="J177" s="101"/>
      <c r="K177" s="65"/>
      <c r="L177" s="97" t="str">
        <f t="shared" si="16"/>
        <v/>
      </c>
      <c r="M177" s="97" t="str">
        <f t="shared" si="17"/>
        <v/>
      </c>
      <c r="N177" s="57">
        <f>IF($L177="",0,IF(ISBLANK($M177)=TRUE(),360,DAYS360($L177,$M177)+1)+IF(DAY($M177)=31,VLOOKUP(MONTH($M177),[2]formula!$B$1:$D$12,3))+IF(AND(MONTH($M177)=2,DAY($M177)=28),2,0))</f>
        <v>0</v>
      </c>
      <c r="O177" s="102">
        <f t="shared" si="18"/>
        <v>0</v>
      </c>
      <c r="P177" s="105"/>
      <c r="Q177" s="104"/>
      <c r="T177" s="2"/>
    </row>
    <row r="178" spans="1:20" ht="21.75" customHeight="1" x14ac:dyDescent="0.25">
      <c r="A178" s="98"/>
      <c r="B178" s="98"/>
      <c r="C178" s="98"/>
      <c r="D178" s="67"/>
      <c r="E178" s="99"/>
      <c r="F178" s="100"/>
      <c r="G178" s="67"/>
      <c r="H178" s="67"/>
      <c r="I178" s="101"/>
      <c r="J178" s="101"/>
      <c r="K178" s="65"/>
      <c r="L178" s="97" t="str">
        <f t="shared" si="16"/>
        <v/>
      </c>
      <c r="M178" s="97" t="str">
        <f t="shared" si="17"/>
        <v/>
      </c>
      <c r="N178" s="57">
        <f>IF($L178="",0,IF(ISBLANK($M178)=TRUE(),360,DAYS360($L178,$M178)+1)+IF(DAY($M178)=31,VLOOKUP(MONTH($M178),[2]formula!$B$1:$D$12,3))+IF(AND(MONTH($M178)=2,DAY($M178)=28),2,0))</f>
        <v>0</v>
      </c>
      <c r="O178" s="102">
        <f t="shared" si="18"/>
        <v>0</v>
      </c>
      <c r="P178" s="105"/>
      <c r="Q178" s="104"/>
      <c r="T178" s="2"/>
    </row>
    <row r="179" spans="1:20" ht="21.75" customHeight="1" x14ac:dyDescent="0.25">
      <c r="A179" s="98"/>
      <c r="B179" s="98"/>
      <c r="C179" s="98"/>
      <c r="D179" s="67"/>
      <c r="E179" s="99"/>
      <c r="F179" s="100"/>
      <c r="G179" s="67"/>
      <c r="H179" s="67"/>
      <c r="I179" s="101"/>
      <c r="J179" s="101"/>
      <c r="K179" s="65"/>
      <c r="L179" s="97" t="str">
        <f t="shared" si="16"/>
        <v/>
      </c>
      <c r="M179" s="97" t="str">
        <f t="shared" si="17"/>
        <v/>
      </c>
      <c r="N179" s="57">
        <f>IF($L179="",0,IF(ISBLANK($M179)=TRUE(),360,DAYS360($L179,$M179)+1)+IF(DAY($M179)=31,VLOOKUP(MONTH($M179),[2]formula!$B$1:$D$12,3))+IF(AND(MONTH($M179)=2,DAY($M179)=28),2,0))</f>
        <v>0</v>
      </c>
      <c r="O179" s="102">
        <f t="shared" si="18"/>
        <v>0</v>
      </c>
      <c r="P179" s="105"/>
      <c r="Q179" s="104"/>
      <c r="T179" s="2"/>
    </row>
    <row r="180" spans="1:20" ht="21.75" customHeight="1" x14ac:dyDescent="0.25">
      <c r="A180" s="98"/>
      <c r="B180" s="98"/>
      <c r="C180" s="98"/>
      <c r="D180" s="67"/>
      <c r="E180" s="99"/>
      <c r="F180" s="100"/>
      <c r="G180" s="67"/>
      <c r="H180" s="67"/>
      <c r="I180" s="101"/>
      <c r="J180" s="101"/>
      <c r="K180" s="65"/>
      <c r="L180" s="97" t="str">
        <f t="shared" si="16"/>
        <v/>
      </c>
      <c r="M180" s="97" t="str">
        <f t="shared" si="17"/>
        <v/>
      </c>
      <c r="N180" s="57">
        <f>IF($L180="",0,IF(ISBLANK($M180)=TRUE(),360,DAYS360($L180,$M180)+1)+IF(DAY($M180)=31,VLOOKUP(MONTH($M180),[2]formula!$B$1:$D$12,3))+IF(AND(MONTH($M180)=2,DAY($M180)=28),2,0))</f>
        <v>0</v>
      </c>
      <c r="O180" s="102">
        <f t="shared" si="18"/>
        <v>0</v>
      </c>
      <c r="P180" s="105"/>
      <c r="Q180" s="104"/>
      <c r="T180" s="2"/>
    </row>
    <row r="181" spans="1:20" ht="21.75" customHeight="1" x14ac:dyDescent="0.25">
      <c r="A181" s="98"/>
      <c r="B181" s="98"/>
      <c r="C181" s="98"/>
      <c r="D181" s="67"/>
      <c r="E181" s="99"/>
      <c r="F181" s="100"/>
      <c r="G181" s="67"/>
      <c r="H181" s="67"/>
      <c r="I181" s="101"/>
      <c r="J181" s="101"/>
      <c r="K181" s="65"/>
      <c r="L181" s="97" t="str">
        <f t="shared" si="16"/>
        <v/>
      </c>
      <c r="M181" s="97" t="str">
        <f t="shared" si="17"/>
        <v/>
      </c>
      <c r="N181" s="57">
        <f>IF($L181="",0,IF(ISBLANK($M181)=TRUE(),360,DAYS360($L181,$M181)+1)+IF(DAY($M181)=31,VLOOKUP(MONTH($M181),[2]formula!$B$1:$D$12,3))+IF(AND(MONTH($M181)=2,DAY($M181)=28),2,0))</f>
        <v>0</v>
      </c>
      <c r="O181" s="102">
        <f t="shared" si="18"/>
        <v>0</v>
      </c>
      <c r="P181" s="105"/>
      <c r="Q181" s="104"/>
      <c r="T181" s="2"/>
    </row>
    <row r="182" spans="1:20" ht="21.75" customHeight="1" x14ac:dyDescent="0.25">
      <c r="A182" s="98"/>
      <c r="B182" s="98"/>
      <c r="C182" s="98"/>
      <c r="D182" s="67"/>
      <c r="E182" s="99"/>
      <c r="F182" s="100"/>
      <c r="G182" s="67"/>
      <c r="H182" s="67"/>
      <c r="I182" s="101"/>
      <c r="J182" s="101"/>
      <c r="K182" s="65"/>
      <c r="L182" s="97" t="str">
        <f t="shared" si="16"/>
        <v/>
      </c>
      <c r="M182" s="97" t="str">
        <f t="shared" si="17"/>
        <v/>
      </c>
      <c r="N182" s="57">
        <f>IF($L182="",0,IF(ISBLANK($M182)=TRUE(),360,DAYS360($L182,$M182)+1)+IF(DAY($M182)=31,VLOOKUP(MONTH($M182),[2]formula!$B$1:$D$12,3))+IF(AND(MONTH($M182)=2,DAY($M182)=28),2,0))</f>
        <v>0</v>
      </c>
      <c r="O182" s="102">
        <f t="shared" si="18"/>
        <v>0</v>
      </c>
      <c r="P182" s="105"/>
      <c r="Q182" s="104"/>
      <c r="T182" s="2"/>
    </row>
    <row r="183" spans="1:20" ht="21.75" customHeight="1" x14ac:dyDescent="0.25">
      <c r="A183" s="98"/>
      <c r="B183" s="98"/>
      <c r="C183" s="98"/>
      <c r="D183" s="67"/>
      <c r="E183" s="99"/>
      <c r="F183" s="100"/>
      <c r="G183" s="67"/>
      <c r="H183" s="67"/>
      <c r="I183" s="101"/>
      <c r="J183" s="101"/>
      <c r="K183" s="65"/>
      <c r="L183" s="97" t="str">
        <f t="shared" si="16"/>
        <v/>
      </c>
      <c r="M183" s="97" t="str">
        <f t="shared" si="17"/>
        <v/>
      </c>
      <c r="N183" s="57">
        <f>IF($L183="",0,IF(ISBLANK($M183)=TRUE(),360,DAYS360($L183,$M183)+1)+IF(DAY($M183)=31,VLOOKUP(MONTH($M183),[2]formula!$B$1:$D$12,3))+IF(AND(MONTH($M183)=2,DAY($M183)=28),2,0))</f>
        <v>0</v>
      </c>
      <c r="O183" s="102">
        <f t="shared" si="18"/>
        <v>0</v>
      </c>
      <c r="P183" s="105"/>
      <c r="Q183" s="104"/>
      <c r="T183" s="2"/>
    </row>
    <row r="184" spans="1:20" ht="21.75" customHeight="1" x14ac:dyDescent="0.25">
      <c r="A184" s="98"/>
      <c r="B184" s="98"/>
      <c r="C184" s="98"/>
      <c r="D184" s="67"/>
      <c r="E184" s="99"/>
      <c r="F184" s="100"/>
      <c r="G184" s="67"/>
      <c r="H184" s="67"/>
      <c r="I184" s="101"/>
      <c r="J184" s="101"/>
      <c r="K184" s="65"/>
      <c r="L184" s="97" t="str">
        <f t="shared" si="16"/>
        <v/>
      </c>
      <c r="M184" s="97" t="str">
        <f t="shared" si="17"/>
        <v/>
      </c>
      <c r="N184" s="57">
        <f>IF($L184="",0,IF(ISBLANK($M184)=TRUE(),360,DAYS360($L184,$M184)+1)+IF(DAY($M184)=31,VLOOKUP(MONTH($M184),[2]formula!$B$1:$D$12,3))+IF(AND(MONTH($M184)=2,DAY($M184)=28),2,0))</f>
        <v>0</v>
      </c>
      <c r="O184" s="102">
        <f t="shared" si="18"/>
        <v>0</v>
      </c>
      <c r="P184" s="105"/>
      <c r="Q184" s="104"/>
      <c r="T184" s="2"/>
    </row>
    <row r="185" spans="1:20" ht="21.75" customHeight="1" x14ac:dyDescent="0.25">
      <c r="A185" s="98"/>
      <c r="B185" s="98"/>
      <c r="C185" s="98"/>
      <c r="D185" s="67"/>
      <c r="E185" s="99"/>
      <c r="F185" s="100"/>
      <c r="G185" s="67"/>
      <c r="H185" s="67"/>
      <c r="I185" s="101"/>
      <c r="J185" s="101"/>
      <c r="K185" s="65"/>
      <c r="L185" s="97" t="str">
        <f t="shared" si="16"/>
        <v/>
      </c>
      <c r="M185" s="97" t="str">
        <f t="shared" si="17"/>
        <v/>
      </c>
      <c r="N185" s="57">
        <f>IF($L185="",0,IF(ISBLANK($M185)=TRUE(),360,DAYS360($L185,$M185)+1)+IF(DAY($M185)=31,VLOOKUP(MONTH($M185),[2]formula!$B$1:$D$12,3))+IF(AND(MONTH($M185)=2,DAY($M185)=28),2,0))</f>
        <v>0</v>
      </c>
      <c r="O185" s="102">
        <f t="shared" si="18"/>
        <v>0</v>
      </c>
      <c r="P185" s="105"/>
      <c r="Q185" s="104"/>
      <c r="T185" s="2"/>
    </row>
    <row r="186" spans="1:20" ht="21.75" customHeight="1" x14ac:dyDescent="0.25">
      <c r="A186" s="98"/>
      <c r="B186" s="98"/>
      <c r="C186" s="98"/>
      <c r="D186" s="67"/>
      <c r="E186" s="99"/>
      <c r="F186" s="100"/>
      <c r="G186" s="67"/>
      <c r="H186" s="67"/>
      <c r="I186" s="101"/>
      <c r="J186" s="101"/>
      <c r="K186" s="65"/>
      <c r="L186" s="97" t="str">
        <f t="shared" si="16"/>
        <v/>
      </c>
      <c r="M186" s="97" t="str">
        <f t="shared" si="17"/>
        <v/>
      </c>
      <c r="N186" s="57">
        <f>IF($L186="",0,IF(ISBLANK($M186)=TRUE(),360,DAYS360($L186,$M186)+1)+IF(DAY($M186)=31,VLOOKUP(MONTH($M186),[2]formula!$B$1:$D$12,3))+IF(AND(MONTH($M186)=2,DAY($M186)=28),2,0))</f>
        <v>0</v>
      </c>
      <c r="O186" s="102">
        <f t="shared" si="18"/>
        <v>0</v>
      </c>
      <c r="P186" s="105"/>
      <c r="Q186" s="104"/>
      <c r="T186" s="2"/>
    </row>
    <row r="187" spans="1:20" ht="21.75" customHeight="1" x14ac:dyDescent="0.25">
      <c r="A187" s="98"/>
      <c r="B187" s="98"/>
      <c r="C187" s="98"/>
      <c r="D187" s="67"/>
      <c r="E187" s="99"/>
      <c r="F187" s="100"/>
      <c r="G187" s="67"/>
      <c r="H187" s="67"/>
      <c r="I187" s="101"/>
      <c r="J187" s="101"/>
      <c r="K187" s="65"/>
      <c r="L187" s="97" t="str">
        <f t="shared" si="16"/>
        <v/>
      </c>
      <c r="M187" s="97" t="str">
        <f t="shared" si="17"/>
        <v/>
      </c>
      <c r="N187" s="57">
        <f>IF($L187="",0,IF(ISBLANK($M187)=TRUE(),360,DAYS360($L187,$M187)+1)+IF(DAY($M187)=31,VLOOKUP(MONTH($M187),[2]formula!$B$1:$D$12,3))+IF(AND(MONTH($M187)=2,DAY($M187)=28),2,0))</f>
        <v>0</v>
      </c>
      <c r="O187" s="102">
        <f t="shared" si="18"/>
        <v>0</v>
      </c>
      <c r="P187" s="105"/>
      <c r="Q187" s="104"/>
      <c r="T187" s="2"/>
    </row>
    <row r="188" spans="1:20" ht="21.75" customHeight="1" x14ac:dyDescent="0.25">
      <c r="A188" s="98"/>
      <c r="B188" s="98"/>
      <c r="C188" s="98"/>
      <c r="D188" s="67"/>
      <c r="E188" s="99"/>
      <c r="F188" s="100"/>
      <c r="G188" s="67"/>
      <c r="H188" s="67"/>
      <c r="I188" s="101"/>
      <c r="J188" s="101"/>
      <c r="K188" s="65"/>
      <c r="L188" s="97" t="str">
        <f t="shared" si="16"/>
        <v/>
      </c>
      <c r="M188" s="97" t="str">
        <f t="shared" si="17"/>
        <v/>
      </c>
      <c r="N188" s="57">
        <f>IF($L188="",0,IF(ISBLANK($M188)=TRUE(),360,DAYS360($L188,$M188)+1)+IF(DAY($M188)=31,VLOOKUP(MONTH($M188),[2]formula!$B$1:$D$12,3))+IF(AND(MONTH($M188)=2,DAY($M188)=28),2,0))</f>
        <v>0</v>
      </c>
      <c r="O188" s="102">
        <f t="shared" si="18"/>
        <v>0</v>
      </c>
      <c r="P188" s="105"/>
      <c r="Q188" s="104"/>
      <c r="T188" s="2"/>
    </row>
    <row r="189" spans="1:20" ht="21.75" customHeight="1" x14ac:dyDescent="0.25">
      <c r="A189" s="98"/>
      <c r="B189" s="98"/>
      <c r="C189" s="98"/>
      <c r="D189" s="67"/>
      <c r="E189" s="99"/>
      <c r="F189" s="100"/>
      <c r="G189" s="67"/>
      <c r="H189" s="67"/>
      <c r="I189" s="101"/>
      <c r="J189" s="101"/>
      <c r="K189" s="65"/>
      <c r="L189" s="97" t="str">
        <f t="shared" si="16"/>
        <v/>
      </c>
      <c r="M189" s="97" t="str">
        <f t="shared" si="17"/>
        <v/>
      </c>
      <c r="N189" s="57">
        <f>IF($L189="",0,IF(ISBLANK($M189)=TRUE(),360,DAYS360($L189,$M189)+1)+IF(DAY($M189)=31,VLOOKUP(MONTH($M189),[2]formula!$B$1:$D$12,3))+IF(AND(MONTH($M189)=2,DAY($M189)=28),2,0))</f>
        <v>0</v>
      </c>
      <c r="O189" s="102">
        <f t="shared" si="18"/>
        <v>0</v>
      </c>
      <c r="P189" s="105"/>
      <c r="Q189" s="104"/>
      <c r="T189" s="2"/>
    </row>
    <row r="190" spans="1:20" ht="21.75" customHeight="1" x14ac:dyDescent="0.25">
      <c r="A190" s="98"/>
      <c r="B190" s="98"/>
      <c r="C190" s="98"/>
      <c r="D190" s="67"/>
      <c r="E190" s="99"/>
      <c r="F190" s="100"/>
      <c r="G190" s="67"/>
      <c r="H190" s="67"/>
      <c r="I190" s="101"/>
      <c r="J190" s="101"/>
      <c r="K190" s="65"/>
      <c r="L190" s="97" t="str">
        <f t="shared" si="16"/>
        <v/>
      </c>
      <c r="M190" s="97" t="str">
        <f t="shared" si="17"/>
        <v/>
      </c>
      <c r="N190" s="57">
        <f>IF($L190="",0,IF(ISBLANK($M190)=TRUE(),360,DAYS360($L190,$M190)+1)+IF(DAY($M190)=31,VLOOKUP(MONTH($M190),[2]formula!$B$1:$D$12,3))+IF(AND(MONTH($M190)=2,DAY($M190)=28),2,0))</f>
        <v>0</v>
      </c>
      <c r="O190" s="102">
        <f t="shared" si="18"/>
        <v>0</v>
      </c>
      <c r="P190" s="105"/>
      <c r="Q190" s="104"/>
      <c r="T190" s="2"/>
    </row>
    <row r="191" spans="1:20" ht="21.75" customHeight="1" x14ac:dyDescent="0.25">
      <c r="A191" s="98"/>
      <c r="B191" s="98"/>
      <c r="C191" s="98"/>
      <c r="D191" s="67"/>
      <c r="E191" s="99"/>
      <c r="F191" s="100"/>
      <c r="G191" s="67"/>
      <c r="H191" s="67"/>
      <c r="I191" s="101"/>
      <c r="J191" s="101"/>
      <c r="K191" s="65"/>
      <c r="L191" s="97" t="str">
        <f t="shared" si="16"/>
        <v/>
      </c>
      <c r="M191" s="97" t="str">
        <f t="shared" si="17"/>
        <v/>
      </c>
      <c r="N191" s="57">
        <f>IF($L191="",0,IF(ISBLANK($M191)=TRUE(),360,DAYS360($L191,$M191)+1)+IF(DAY($M191)=31,VLOOKUP(MONTH($M191),[2]formula!$B$1:$D$12,3))+IF(AND(MONTH($M191)=2,DAY($M191)=28),2,0))</f>
        <v>0</v>
      </c>
      <c r="O191" s="102">
        <f t="shared" si="18"/>
        <v>0</v>
      </c>
      <c r="P191" s="105"/>
      <c r="Q191" s="104"/>
      <c r="T191" s="2"/>
    </row>
    <row r="192" spans="1:20" ht="21.75" customHeight="1" x14ac:dyDescent="0.25">
      <c r="A192" s="98"/>
      <c r="B192" s="98"/>
      <c r="C192" s="98"/>
      <c r="D192" s="67"/>
      <c r="E192" s="99"/>
      <c r="F192" s="100"/>
      <c r="G192" s="67"/>
      <c r="H192" s="67"/>
      <c r="I192" s="101"/>
      <c r="J192" s="101"/>
      <c r="K192" s="65"/>
      <c r="L192" s="97" t="str">
        <f t="shared" si="16"/>
        <v/>
      </c>
      <c r="M192" s="97" t="str">
        <f t="shared" si="17"/>
        <v/>
      </c>
      <c r="N192" s="57">
        <f>IF($L192="",0,IF(ISBLANK($M192)=TRUE(),360,DAYS360($L192,$M192)+1)+IF(DAY($M192)=31,VLOOKUP(MONTH($M192),[2]formula!$B$1:$D$12,3))+IF(AND(MONTH($M192)=2,DAY($M192)=28),2,0))</f>
        <v>0</v>
      </c>
      <c r="O192" s="102">
        <f t="shared" si="18"/>
        <v>0</v>
      </c>
      <c r="P192" s="105"/>
      <c r="Q192" s="104"/>
      <c r="T192" s="2"/>
    </row>
    <row r="193" spans="1:25" ht="21.75" customHeight="1" x14ac:dyDescent="0.25">
      <c r="A193" s="98"/>
      <c r="B193" s="98"/>
      <c r="C193" s="98"/>
      <c r="D193" s="67"/>
      <c r="E193" s="99"/>
      <c r="F193" s="100"/>
      <c r="G193" s="67"/>
      <c r="H193" s="67"/>
      <c r="I193" s="101"/>
      <c r="J193" s="101"/>
      <c r="K193" s="65"/>
      <c r="L193" s="97" t="str">
        <f t="shared" si="16"/>
        <v/>
      </c>
      <c r="M193" s="97" t="str">
        <f t="shared" si="17"/>
        <v/>
      </c>
      <c r="N193" s="57">
        <f>IF($L193="",0,IF(ISBLANK($M193)=TRUE(),360,DAYS360($L193,$M193)+1)+IF(DAY($M193)=31,VLOOKUP(MONTH($M193),[2]formula!$B$1:$D$12,3))+IF(AND(MONTH($M193)=2,DAY($M193)=28),2,0))</f>
        <v>0</v>
      </c>
      <c r="O193" s="102">
        <f t="shared" si="18"/>
        <v>0</v>
      </c>
      <c r="P193" s="105"/>
      <c r="Q193" s="104"/>
      <c r="T193" s="2"/>
    </row>
    <row r="194" spans="1:25" ht="21.75" customHeight="1" x14ac:dyDescent="0.25">
      <c r="A194" s="98"/>
      <c r="B194" s="98"/>
      <c r="C194" s="98"/>
      <c r="D194" s="67"/>
      <c r="E194" s="99"/>
      <c r="F194" s="100"/>
      <c r="G194" s="67"/>
      <c r="H194" s="67"/>
      <c r="I194" s="101"/>
      <c r="J194" s="101"/>
      <c r="K194" s="65"/>
      <c r="L194" s="97" t="str">
        <f t="shared" si="16"/>
        <v/>
      </c>
      <c r="M194" s="97" t="str">
        <f t="shared" si="17"/>
        <v/>
      </c>
      <c r="N194" s="57">
        <f>IF($L194="",0,IF(ISBLANK($M194)=TRUE(),360,DAYS360($L194,$M194)+1)+IF(DAY($M194)=31,VLOOKUP(MONTH($M194),[2]formula!$B$1:$D$12,3))+IF(AND(MONTH($M194)=2,DAY($M194)=28),2,0))</f>
        <v>0</v>
      </c>
      <c r="O194" s="102">
        <f t="shared" si="18"/>
        <v>0</v>
      </c>
      <c r="P194" s="105"/>
      <c r="Q194" s="104"/>
      <c r="T194" s="2"/>
    </row>
    <row r="195" spans="1:25" ht="21.75" customHeight="1" x14ac:dyDescent="0.25">
      <c r="A195" s="98"/>
      <c r="B195" s="98"/>
      <c r="C195" s="98"/>
      <c r="D195" s="67"/>
      <c r="E195" s="99"/>
      <c r="F195" s="100"/>
      <c r="G195" s="67"/>
      <c r="H195" s="67"/>
      <c r="I195" s="101"/>
      <c r="J195" s="101"/>
      <c r="K195" s="65"/>
      <c r="L195" s="97" t="str">
        <f t="shared" si="16"/>
        <v/>
      </c>
      <c r="M195" s="97" t="str">
        <f t="shared" si="17"/>
        <v/>
      </c>
      <c r="N195" s="57">
        <f>IF($L195="",0,IF(ISBLANK($M195)=TRUE(),360,DAYS360($L195,$M195)+1)+IF(DAY($M195)=31,VLOOKUP(MONTH($M195),[2]formula!$B$1:$D$12,3))+IF(AND(MONTH($M195)=2,DAY($M195)=28),2,0))</f>
        <v>0</v>
      </c>
      <c r="O195" s="102">
        <f t="shared" si="18"/>
        <v>0</v>
      </c>
      <c r="P195" s="105"/>
      <c r="Q195" s="104"/>
      <c r="T195" s="2"/>
    </row>
    <row r="196" spans="1:25" ht="21.75" customHeight="1" x14ac:dyDescent="0.25">
      <c r="A196" s="98"/>
      <c r="B196" s="98"/>
      <c r="C196" s="98"/>
      <c r="D196" s="67"/>
      <c r="E196" s="99"/>
      <c r="F196" s="100"/>
      <c r="G196" s="67"/>
      <c r="H196" s="67"/>
      <c r="I196" s="101"/>
      <c r="J196" s="101"/>
      <c r="K196" s="65"/>
      <c r="L196" s="97" t="str">
        <f t="shared" ref="L196:L197" si="19">IF(ISBLANK(I196)=TRUE(),"",IF(AND(J196&lt;$L$41,ISBLANK(J196)=FALSE()),"",IF(I196&lt;$L$41,$L$41,I196)))</f>
        <v/>
      </c>
      <c r="M196" s="97" t="str">
        <f t="shared" ref="M196:M197" si="20">IF(AND(ISBLANK(I196),ISBLANK(J196)),"",(IF(ISBLANK(J196)=TRUE(),$M$41,IF(J196&lt;$L$41," ",IF(J196&gt;$M$41,$M$41,J196)))))</f>
        <v/>
      </c>
      <c r="N196" s="606">
        <f>IF($L196="",0,IF(ISBLANK($M196)=TRUE(),360,DAYS360($L196,$M196)+1)+IF(DAY($M196)=31,VLOOKUP(MONTH($M196),[2]formula!$B$1:$D$12,3))+IF(AND(MONTH($M196)=2,DAY($M196)=28),2,0))</f>
        <v>0</v>
      </c>
      <c r="O196" s="102">
        <f t="shared" si="18"/>
        <v>0</v>
      </c>
      <c r="P196" s="105"/>
      <c r="Q196" s="104"/>
      <c r="T196" s="2"/>
    </row>
    <row r="197" spans="1:25" ht="21.75" customHeight="1" thickBot="1" x14ac:dyDescent="0.3">
      <c r="A197" s="98"/>
      <c r="B197" s="98"/>
      <c r="C197" s="98"/>
      <c r="D197" s="67"/>
      <c r="E197" s="99"/>
      <c r="F197" s="100"/>
      <c r="G197" s="67"/>
      <c r="H197" s="67"/>
      <c r="I197" s="101"/>
      <c r="J197" s="101"/>
      <c r="K197" s="65"/>
      <c r="L197" s="97" t="str">
        <f t="shared" si="19"/>
        <v/>
      </c>
      <c r="M197" s="97" t="str">
        <f t="shared" si="20"/>
        <v/>
      </c>
      <c r="N197" s="606">
        <f>IF($L197="",0,IF(ISBLANK($M197)=TRUE(),360,DAYS360($L197,$M197)+1)+IF(DAY($M197)=31,VLOOKUP(MONTH($M197),[2]formula!$B$1:$D$12,3))+IF(AND(MONTH($M197)=2,DAY($M197)=28),2,0))</f>
        <v>0</v>
      </c>
      <c r="O197" s="102">
        <f t="shared" si="18"/>
        <v>0</v>
      </c>
      <c r="P197" s="105"/>
      <c r="Q197" s="104"/>
      <c r="T197" s="2"/>
    </row>
    <row r="198" spans="1:25" ht="38.25" customHeight="1" x14ac:dyDescent="0.25">
      <c r="A198" s="647" t="s">
        <v>264</v>
      </c>
      <c r="B198" s="647"/>
      <c r="C198" s="87"/>
      <c r="D198" s="106" t="s">
        <v>68</v>
      </c>
      <c r="E198" s="5"/>
      <c r="F198" s="5"/>
      <c r="G198" s="107"/>
      <c r="H198" s="108"/>
      <c r="I198" s="107"/>
      <c r="J198" s="107"/>
      <c r="K198" s="109"/>
      <c r="L198" s="110"/>
      <c r="M198" s="111"/>
      <c r="N198" s="57"/>
      <c r="O198" s="604">
        <f>SUM(O42:O197)</f>
        <v>0</v>
      </c>
      <c r="T198" s="2"/>
    </row>
    <row r="199" spans="1:25" ht="12" customHeight="1" x14ac:dyDescent="0.25">
      <c r="A199" s="112" t="s">
        <v>69</v>
      </c>
      <c r="B199" s="5"/>
      <c r="C199" s="87"/>
      <c r="D199" s="87"/>
      <c r="E199" s="5"/>
      <c r="F199" s="5"/>
      <c r="G199" s="87"/>
      <c r="H199" s="88"/>
      <c r="I199" s="87"/>
      <c r="J199" s="87"/>
      <c r="K199" s="88"/>
      <c r="L199" s="113"/>
      <c r="N199" s="114"/>
      <c r="O199" s="113"/>
      <c r="P199" s="113"/>
      <c r="Q199" s="113"/>
      <c r="R199" s="114"/>
      <c r="S199" s="113"/>
      <c r="T199" s="115"/>
    </row>
    <row r="200" spans="1:25" ht="12" customHeight="1" x14ac:dyDescent="0.25">
      <c r="A200" s="73"/>
      <c r="B200" s="87"/>
      <c r="C200" s="648" t="s">
        <v>70</v>
      </c>
      <c r="D200" s="648"/>
      <c r="E200" s="648"/>
      <c r="F200" s="648"/>
      <c r="G200" s="648"/>
      <c r="H200" s="648"/>
      <c r="I200" s="648"/>
      <c r="J200" s="87"/>
      <c r="K200" s="88"/>
      <c r="L200" s="113"/>
      <c r="M200" s="113"/>
      <c r="N200" s="114"/>
      <c r="O200" s="113"/>
      <c r="P200" s="113"/>
      <c r="Q200" s="113"/>
      <c r="R200" s="114"/>
      <c r="S200" s="113"/>
      <c r="T200" s="115"/>
    </row>
    <row r="201" spans="1:25" x14ac:dyDescent="0.25">
      <c r="A201" s="5"/>
      <c r="C201" s="649"/>
      <c r="D201" s="649"/>
      <c r="E201" s="649"/>
      <c r="F201" s="649"/>
      <c r="G201" s="649"/>
      <c r="H201" s="649"/>
      <c r="I201" s="649"/>
      <c r="M201" s="5"/>
      <c r="N201" s="5"/>
      <c r="O201" s="5"/>
      <c r="P201" s="5"/>
      <c r="Q201" s="5"/>
      <c r="T201" s="116"/>
    </row>
    <row r="202" spans="1:25" ht="46.5" customHeight="1" x14ac:dyDescent="0.25">
      <c r="A202" s="5"/>
      <c r="C202" s="650" t="s">
        <v>71</v>
      </c>
      <c r="D202" s="650"/>
      <c r="E202" s="650"/>
      <c r="F202" s="650"/>
      <c r="G202" s="650"/>
      <c r="H202" s="650"/>
      <c r="I202" s="650"/>
      <c r="J202" s="5"/>
      <c r="K202" s="117" t="s">
        <v>72</v>
      </c>
      <c r="L202" s="117" t="s">
        <v>73</v>
      </c>
      <c r="M202" s="118" t="s">
        <v>74</v>
      </c>
      <c r="N202" s="118" t="s">
        <v>75</v>
      </c>
      <c r="O202" s="119" t="s">
        <v>76</v>
      </c>
      <c r="P202" s="5"/>
      <c r="Q202" s="5"/>
      <c r="T202" s="2"/>
    </row>
    <row r="203" spans="1:25" x14ac:dyDescent="0.25">
      <c r="A203" s="5"/>
      <c r="C203" s="645"/>
      <c r="D203" s="645"/>
      <c r="E203" s="645"/>
      <c r="F203" s="645"/>
      <c r="G203" s="645"/>
      <c r="H203" s="645"/>
      <c r="I203" s="645"/>
      <c r="J203" s="5"/>
      <c r="K203" s="120">
        <v>2026</v>
      </c>
      <c r="L203" s="121">
        <f>COUNTIF(O42:O197,"&gt;0")</f>
        <v>0</v>
      </c>
      <c r="M203" s="122">
        <f>+S34</f>
        <v>0</v>
      </c>
      <c r="N203" s="122">
        <f>+O198</f>
        <v>0</v>
      </c>
      <c r="O203" s="123">
        <f>IF($M203&gt;$N203,$N203,$M203)</f>
        <v>0</v>
      </c>
      <c r="P203" s="5"/>
      <c r="Q203" s="5"/>
      <c r="T203" s="2"/>
    </row>
    <row r="204" spans="1:25" ht="21.75" customHeight="1" x14ac:dyDescent="0.25">
      <c r="C204" s="645"/>
      <c r="D204" s="645"/>
      <c r="E204" s="645"/>
      <c r="F204" s="645"/>
      <c r="G204" s="645"/>
      <c r="H204" s="645"/>
      <c r="I204" s="645"/>
      <c r="J204" s="5"/>
      <c r="K204" s="117" t="s">
        <v>77</v>
      </c>
      <c r="L204" s="124">
        <f>L203</f>
        <v>0</v>
      </c>
      <c r="M204" s="125">
        <f>SUM(M203:M203)</f>
        <v>0</v>
      </c>
      <c r="N204" s="125">
        <f>SUM(N203:N203)</f>
        <v>0</v>
      </c>
      <c r="O204" s="126">
        <f>SUM(O203:O203)</f>
        <v>0</v>
      </c>
      <c r="P204" s="5"/>
      <c r="Q204" s="5"/>
      <c r="T204" s="2"/>
    </row>
    <row r="205" spans="1:25" ht="15" customHeight="1" x14ac:dyDescent="0.25">
      <c r="C205" s="645"/>
      <c r="D205" s="645"/>
      <c r="E205" s="645"/>
      <c r="F205" s="645"/>
      <c r="G205" s="645"/>
      <c r="H205" s="645"/>
      <c r="I205" s="645"/>
      <c r="J205" s="5"/>
      <c r="M205" s="5"/>
      <c r="N205" s="5"/>
      <c r="O205" s="5"/>
      <c r="P205" s="5"/>
      <c r="Q205" s="5"/>
      <c r="T205" s="2"/>
    </row>
    <row r="206" spans="1:25" ht="21.75" customHeight="1" x14ac:dyDescent="0.25">
      <c r="C206" s="645"/>
      <c r="D206" s="645"/>
      <c r="E206" s="645"/>
      <c r="F206" s="645"/>
      <c r="G206" s="645"/>
      <c r="H206" s="645"/>
      <c r="I206" s="645"/>
      <c r="J206" s="5"/>
      <c r="K206" s="5"/>
      <c r="L206" s="5"/>
      <c r="O206" s="4"/>
      <c r="Q206" s="127"/>
      <c r="R206" s="127"/>
      <c r="S206" s="127"/>
      <c r="T206" s="127"/>
    </row>
    <row r="207" spans="1:25" ht="15" customHeight="1" x14ac:dyDescent="0.25">
      <c r="C207" s="645"/>
      <c r="D207" s="645"/>
      <c r="E207" s="645"/>
      <c r="F207" s="645"/>
      <c r="G207" s="645"/>
      <c r="H207" s="645"/>
      <c r="I207" s="645"/>
      <c r="J207" s="5"/>
      <c r="K207" s="5"/>
      <c r="L207" s="5"/>
      <c r="O207" s="4"/>
      <c r="Q207" s="127"/>
      <c r="R207" s="127"/>
      <c r="S207" s="127"/>
      <c r="T207" s="127"/>
    </row>
    <row r="208" spans="1:25" x14ac:dyDescent="0.25">
      <c r="C208" s="645"/>
      <c r="D208" s="645"/>
      <c r="E208" s="645"/>
      <c r="F208" s="645"/>
      <c r="G208" s="645"/>
      <c r="H208" s="645"/>
      <c r="I208" s="645"/>
      <c r="M208" s="5"/>
      <c r="N208" s="5"/>
      <c r="O208" s="5"/>
      <c r="P208" s="5"/>
      <c r="Q208" s="5"/>
      <c r="W208" s="632"/>
      <c r="X208" s="632"/>
      <c r="Y208" s="632"/>
    </row>
    <row r="209" spans="13:25" x14ac:dyDescent="0.25">
      <c r="M209" s="5"/>
      <c r="N209" s="5"/>
      <c r="O209" s="5"/>
      <c r="P209" s="5"/>
      <c r="Q209" s="5"/>
      <c r="W209" s="632"/>
      <c r="X209" s="632"/>
      <c r="Y209" s="632"/>
    </row>
  </sheetData>
  <sheetProtection algorithmName="SHA-512" hashValue="snES3CA/L/GeOZrb4IElra2N3JIOYq2dLBQ+lnkviihtj+1wbsffqY7S9eMcMdNUApKkXNLuKLP2dTiwuMAl9g==" saltValue="d0tZ0Otj+bOgiLBGtXTUuw==" spinCount="100000" sheet="1" objects="1" scenarios="1"/>
  <mergeCells count="58">
    <mergeCell ref="V8:W8"/>
    <mergeCell ref="C1:R1"/>
    <mergeCell ref="V1:W3"/>
    <mergeCell ref="C4:O4"/>
    <mergeCell ref="S4:T4"/>
    <mergeCell ref="C5:O5"/>
    <mergeCell ref="S5:T5"/>
    <mergeCell ref="C6:O6"/>
    <mergeCell ref="C8:O8"/>
    <mergeCell ref="R8:U8"/>
    <mergeCell ref="A9:J9"/>
    <mergeCell ref="A11:M11"/>
    <mergeCell ref="N11:R11"/>
    <mergeCell ref="W11:Y11"/>
    <mergeCell ref="A12:A13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L12:L13"/>
    <mergeCell ref="M12:M13"/>
    <mergeCell ref="N12:Q12"/>
    <mergeCell ref="R12:R13"/>
    <mergeCell ref="S12:T12"/>
    <mergeCell ref="U12:U13"/>
    <mergeCell ref="V12:V13"/>
    <mergeCell ref="W12:X12"/>
    <mergeCell ref="Y12:Y13"/>
    <mergeCell ref="G35:G36"/>
    <mergeCell ref="H35:I35"/>
    <mergeCell ref="A39:K39"/>
    <mergeCell ref="L39:O39"/>
    <mergeCell ref="P39:P41"/>
    <mergeCell ref="Q39:Q41"/>
    <mergeCell ref="A40:A41"/>
    <mergeCell ref="B40:B41"/>
    <mergeCell ref="C40:C41"/>
    <mergeCell ref="D40:E40"/>
    <mergeCell ref="F40:F41"/>
    <mergeCell ref="G40:G41"/>
    <mergeCell ref="H40:H41"/>
    <mergeCell ref="I40:I41"/>
    <mergeCell ref="C206:I208"/>
    <mergeCell ref="O40:O41"/>
    <mergeCell ref="A198:B198"/>
    <mergeCell ref="C200:I200"/>
    <mergeCell ref="C201:I201"/>
    <mergeCell ref="C202:I202"/>
    <mergeCell ref="J40:J41"/>
    <mergeCell ref="K40:K41"/>
    <mergeCell ref="L40:M40"/>
    <mergeCell ref="N40:N41"/>
    <mergeCell ref="C203:I205"/>
  </mergeCells>
  <conditionalFormatting sqref="D42:D197">
    <cfRule type="colorScale" priority="3">
      <colorScale>
        <cfvo type="formula" val="&quot;$ac7=&quot;&quot;IT&quot;&quot;&quot;"/>
        <cfvo type="max"/>
        <color rgb="FFFFC000"/>
        <color rgb="FFFFEF9C"/>
      </colorScale>
    </cfRule>
  </conditionalFormatting>
  <pageMargins left="0.196527777777778" right="0.196527777777778" top="0.35416666666666702" bottom="0.31527777777777799" header="0.51180555555555496" footer="0.15763888888888899"/>
  <pageSetup paperSize="8" scale="63" fitToHeight="0" orientation="landscape" horizontalDpi="300" verticalDpi="300" r:id="rId1"/>
  <headerFooter>
    <oddFooter>&amp;Rpáxina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despregables!$A$2:$A$4</xm:f>
          </x14:formula1>
          <x14:formula2>
            <xm:f>0</xm:f>
          </x14:formula2>
          <xm:sqref>S5</xm:sqref>
        </x14:dataValidation>
        <x14:dataValidation type="list" allowBlank="1" showInputMessage="1" showErrorMessage="1" xr:uid="{00000000-0002-0000-0000-000002000000}">
          <x14:formula1>
            <xm:f>despregables!$A$6:$A$8</xm:f>
          </x14:formula1>
          <x14:formula2>
            <xm:f>0</xm:f>
          </x14:formula2>
          <xm:sqref>H14:H33 G42:G197</xm:sqref>
        </x14:dataValidation>
        <x14:dataValidation type="list" allowBlank="1" showInputMessage="1" showErrorMessage="1" xr:uid="{00000000-0002-0000-0000-000003000000}">
          <x14:formula1>
            <xm:f>despregables!$A$12:$A$15</xm:f>
          </x14:formula1>
          <x14:formula2>
            <xm:f>0</xm:f>
          </x14:formula2>
          <xm:sqref>I14:I33 H42:H197</xm:sqref>
        </x14:dataValidation>
        <x14:dataValidation type="list" allowBlank="1" showInputMessage="1" showErrorMessage="1" xr:uid="{00000000-0002-0000-0000-000004000000}">
          <x14:formula1>
            <xm:f>despregables!$A$17:$A$19</xm:f>
          </x14:formula1>
          <x14:formula2>
            <xm:f>0</xm:f>
          </x14:formula2>
          <xm:sqref>M14:M33</xm:sqref>
        </x14:dataValidation>
        <x14:dataValidation type="list" allowBlank="1" showInputMessage="1" showErrorMessage="1" xr:uid="{9175EF0F-04D1-4CEF-A44D-98791B6AD73A}">
          <x14:formula1>
            <xm:f>despregables!$B$3:$B$8</xm:f>
          </x14:formula1>
          <xm:sqref>E14:E33 D42:D197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05"/>
  <sheetViews>
    <sheetView showGridLines="0" topLeftCell="B22" zoomScale="106" zoomScaleNormal="106" workbookViewId="0">
      <selection activeCell="I36" sqref="I36:I37"/>
    </sheetView>
  </sheetViews>
  <sheetFormatPr baseColWidth="10" defaultColWidth="8.85546875" defaultRowHeight="15" x14ac:dyDescent="0.25"/>
  <cols>
    <col min="1" max="1" width="28.140625" style="2" customWidth="1"/>
    <col min="2" max="2" width="14" style="2" customWidth="1"/>
    <col min="3" max="3" width="10.140625" style="2" customWidth="1"/>
    <col min="4" max="4" width="5.7109375" style="3" customWidth="1"/>
    <col min="5" max="5" width="9.5703125" style="2" customWidth="1"/>
    <col min="6" max="6" width="10.7109375" style="128" customWidth="1"/>
    <col min="7" max="7" width="8.28515625" style="2" customWidth="1"/>
    <col min="8" max="8" width="8.42578125" style="2" customWidth="1"/>
    <col min="9" max="9" width="9.5703125" style="2" customWidth="1"/>
    <col min="10" max="10" width="10.42578125" style="2" customWidth="1"/>
    <col min="11" max="11" width="8.28515625" style="2" customWidth="1"/>
    <col min="12" max="12" width="8.7109375" style="2" customWidth="1"/>
    <col min="13" max="13" width="10.85546875" style="2" customWidth="1"/>
    <col min="14" max="14" width="10.42578125" style="2" customWidth="1"/>
    <col min="15" max="15" width="15.42578125" style="2" customWidth="1"/>
    <col min="16" max="16" width="11.42578125" style="2" customWidth="1"/>
    <col min="17" max="17" width="10.85546875" style="2" customWidth="1"/>
    <col min="18" max="18" width="10.28515625" style="2" customWidth="1"/>
    <col min="19" max="19" width="23.5703125" style="2" customWidth="1"/>
    <col min="20" max="20" width="10.85546875" style="2" customWidth="1"/>
    <col min="21" max="21" width="15.42578125" style="2" customWidth="1"/>
    <col min="22" max="22" width="11.28515625" style="2" customWidth="1"/>
    <col min="23" max="23" width="10.85546875" style="129" customWidth="1"/>
    <col min="24" max="24" width="12.42578125" style="2" customWidth="1"/>
    <col min="25" max="25" width="16.140625" style="2" customWidth="1"/>
    <col min="26" max="26" width="11.28515625" style="2" customWidth="1"/>
    <col min="27" max="27" width="9.5703125" style="2" customWidth="1"/>
    <col min="28" max="28" width="20.140625" style="2" customWidth="1"/>
    <col min="29" max="31" width="11.5703125" style="130" customWidth="1"/>
    <col min="32" max="32" width="8.85546875" style="130"/>
    <col min="33" max="1023" width="8.85546875" style="5"/>
    <col min="1024" max="1024" width="11.5703125" customWidth="1"/>
  </cols>
  <sheetData>
    <row r="1" spans="1:1024" ht="49.15" customHeight="1" x14ac:dyDescent="0.25">
      <c r="C1" s="734" t="s">
        <v>288</v>
      </c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131"/>
      <c r="R1" s="131"/>
      <c r="S1" s="602">
        <v>2026</v>
      </c>
      <c r="T1" s="131"/>
      <c r="U1" s="131"/>
      <c r="V1" s="132"/>
      <c r="W1" s="8" t="s">
        <v>1</v>
      </c>
      <c r="X1" s="9" t="s">
        <v>2</v>
      </c>
      <c r="Y1" s="5"/>
      <c r="Z1" s="5"/>
      <c r="AA1" s="5"/>
      <c r="AB1" s="5"/>
    </row>
    <row r="2" spans="1:1024" ht="10.5" customHeight="1" x14ac:dyDescent="0.25">
      <c r="A2" s="133"/>
      <c r="B2" s="133"/>
      <c r="C2" s="13"/>
      <c r="D2" s="11"/>
      <c r="E2" s="13"/>
      <c r="F2" s="134"/>
      <c r="G2" s="13"/>
      <c r="H2" s="13"/>
      <c r="I2" s="13"/>
      <c r="J2" s="13"/>
      <c r="K2" s="14"/>
      <c r="L2" s="15"/>
      <c r="M2" s="12"/>
      <c r="N2" s="12"/>
      <c r="O2" s="12"/>
      <c r="P2" s="12"/>
      <c r="Q2" s="12"/>
      <c r="R2" s="13"/>
      <c r="S2" s="13"/>
      <c r="T2" s="135"/>
      <c r="U2" s="135"/>
      <c r="V2" s="135"/>
      <c r="W2" s="135"/>
      <c r="X2" s="135"/>
      <c r="Y2" s="5"/>
      <c r="Z2" s="5"/>
      <c r="AA2" s="5"/>
      <c r="AB2" s="5"/>
    </row>
    <row r="3" spans="1:1024" ht="7.5" customHeight="1" x14ac:dyDescent="0.25">
      <c r="A3" s="16"/>
      <c r="B3" s="16"/>
      <c r="C3" s="19"/>
      <c r="D3" s="17"/>
      <c r="E3" s="19"/>
      <c r="F3" s="136"/>
      <c r="G3" s="19"/>
      <c r="H3" s="19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18"/>
      <c r="W3" s="18"/>
      <c r="X3" s="18"/>
      <c r="Y3" s="5"/>
      <c r="Z3" s="5"/>
      <c r="AA3" s="5"/>
      <c r="AB3" s="5"/>
    </row>
    <row r="4" spans="1:1024" ht="15.75" x14ac:dyDescent="0.25">
      <c r="A4" s="23"/>
      <c r="B4" s="26" t="s">
        <v>3</v>
      </c>
      <c r="C4" s="735">
        <f>+'concesión 2026'!C4:O4</f>
        <v>0</v>
      </c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138"/>
      <c r="Q4" s="138"/>
      <c r="R4" s="26" t="s">
        <v>4</v>
      </c>
      <c r="S4" s="139">
        <f>+'concesión 2026'!S4</f>
        <v>0</v>
      </c>
      <c r="T4" s="139"/>
      <c r="U4" s="139"/>
      <c r="V4" s="139"/>
      <c r="W4" s="139"/>
      <c r="X4" s="139"/>
      <c r="Y4" s="5"/>
      <c r="Z4" s="5"/>
      <c r="AA4" s="5"/>
      <c r="AB4" s="5"/>
    </row>
    <row r="5" spans="1:1024" ht="15.75" x14ac:dyDescent="0.25">
      <c r="A5" s="29"/>
      <c r="B5" s="29" t="s">
        <v>5</v>
      </c>
      <c r="C5" s="736">
        <f>+'concesión 2026'!C5</f>
        <v>0</v>
      </c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30"/>
      <c r="Q5" s="31"/>
      <c r="R5" s="29" t="s">
        <v>6</v>
      </c>
      <c r="S5" s="139" t="str">
        <f>+'concesión 2026'!S5</f>
        <v>elixir si/non</v>
      </c>
      <c r="T5" s="140"/>
      <c r="U5" s="140"/>
      <c r="V5" s="140"/>
      <c r="W5" s="140"/>
      <c r="X5" s="140"/>
      <c r="Y5" s="5"/>
      <c r="Z5" s="5"/>
      <c r="AA5" s="5"/>
      <c r="AB5" s="5"/>
    </row>
    <row r="6" spans="1:1024" ht="15.75" x14ac:dyDescent="0.25">
      <c r="A6" s="29"/>
      <c r="B6" s="29" t="s">
        <v>8</v>
      </c>
      <c r="C6" s="137">
        <f>+'concesión 2026'!C6</f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41"/>
      <c r="Q6" s="141"/>
      <c r="R6" s="141"/>
      <c r="S6" s="141"/>
      <c r="T6" s="141"/>
      <c r="U6" s="141"/>
      <c r="V6" s="141"/>
      <c r="W6" s="141"/>
      <c r="X6" s="141"/>
      <c r="Y6" s="5"/>
      <c r="Z6" s="5"/>
      <c r="AA6" s="5"/>
      <c r="AB6" s="5"/>
    </row>
    <row r="7" spans="1:1024" ht="15.75" x14ac:dyDescent="0.25">
      <c r="A7" s="26"/>
      <c r="B7" s="26"/>
      <c r="C7" s="142" t="s">
        <v>78</v>
      </c>
      <c r="D7" s="143"/>
      <c r="E7" s="144"/>
      <c r="F7" s="145"/>
      <c r="G7" s="144"/>
      <c r="H7" s="144"/>
      <c r="I7" s="144"/>
      <c r="J7" s="144"/>
      <c r="K7" s="144"/>
      <c r="L7" s="144"/>
      <c r="M7" s="142"/>
      <c r="N7" s="146"/>
      <c r="O7" s="146"/>
      <c r="P7" s="146"/>
      <c r="Q7" s="141"/>
      <c r="R7" s="141"/>
      <c r="S7" s="141"/>
      <c r="T7" s="141"/>
      <c r="U7" s="141"/>
      <c r="V7" s="141"/>
      <c r="W7" s="141"/>
      <c r="X7" s="141"/>
      <c r="Y7" s="5"/>
      <c r="Z7" s="5"/>
      <c r="AA7" s="5"/>
      <c r="AB7" s="5"/>
    </row>
    <row r="8" spans="1:1024" ht="32.25" customHeight="1" x14ac:dyDescent="0.25">
      <c r="A8" s="147"/>
      <c r="B8" s="147" t="s">
        <v>10</v>
      </c>
      <c r="C8" s="737">
        <f>+'concesión 2026'!C8</f>
        <v>0</v>
      </c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37"/>
      <c r="O8" s="737"/>
      <c r="P8" s="148"/>
      <c r="Q8" s="149" t="s">
        <v>11</v>
      </c>
      <c r="R8" s="738">
        <f>+'concesión 2026'!R8</f>
        <v>0</v>
      </c>
      <c r="S8" s="738"/>
      <c r="T8" s="738"/>
      <c r="U8" s="738"/>
      <c r="V8" s="738"/>
      <c r="W8" s="738"/>
      <c r="X8" s="738"/>
      <c r="Y8" s="5"/>
      <c r="Z8" s="5"/>
      <c r="AA8" s="5"/>
      <c r="AB8" s="5"/>
    </row>
    <row r="9" spans="1:1024" s="5" customFormat="1" x14ac:dyDescent="0.25">
      <c r="A9" s="725"/>
      <c r="B9" s="725"/>
      <c r="C9" s="725"/>
      <c r="D9" s="725"/>
      <c r="E9" s="725"/>
      <c r="F9" s="725"/>
      <c r="G9" s="725"/>
      <c r="H9" s="725"/>
      <c r="I9" s="725"/>
      <c r="J9" s="725"/>
      <c r="W9" s="150"/>
      <c r="AB9" s="73"/>
      <c r="AC9" s="610"/>
      <c r="AD9" s="610"/>
      <c r="AE9" s="610"/>
      <c r="AF9" s="610"/>
      <c r="AMJ9"/>
    </row>
    <row r="10" spans="1:1024" s="5" customFormat="1" ht="35.25" customHeight="1" x14ac:dyDescent="0.25">
      <c r="A10" s="49" t="s">
        <v>13</v>
      </c>
      <c r="B10" s="151"/>
      <c r="C10" s="151"/>
      <c r="D10" s="151"/>
      <c r="E10" s="151"/>
      <c r="F10" s="152"/>
      <c r="G10" s="153"/>
      <c r="H10" s="153"/>
      <c r="I10" s="151"/>
      <c r="J10" s="151"/>
      <c r="S10" s="726" t="s">
        <v>16</v>
      </c>
      <c r="T10" s="726"/>
      <c r="U10" s="726"/>
      <c r="V10" s="726"/>
      <c r="W10" s="154">
        <f>'concesión 2026'!T11</f>
        <v>1</v>
      </c>
      <c r="X10" s="154"/>
      <c r="AA10" s="155"/>
      <c r="AB10" s="73"/>
      <c r="AC10" s="610"/>
      <c r="AD10" s="610"/>
      <c r="AE10" s="610"/>
      <c r="AF10" s="610"/>
      <c r="AMJ10"/>
    </row>
    <row r="11" spans="1:1024" s="157" customFormat="1" ht="40.9" customHeight="1" x14ac:dyDescent="0.25">
      <c r="A11" s="727" t="s">
        <v>79</v>
      </c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8" t="s">
        <v>80</v>
      </c>
      <c r="N11" s="728"/>
      <c r="O11" s="728"/>
      <c r="P11" s="728"/>
      <c r="Q11" s="728"/>
      <c r="R11" s="728"/>
      <c r="S11" s="729" t="s">
        <v>274</v>
      </c>
      <c r="T11" s="729"/>
      <c r="U11" s="729"/>
      <c r="V11" s="729"/>
      <c r="W11" s="729"/>
      <c r="X11" s="729"/>
      <c r="Y11" s="729"/>
      <c r="Z11" s="729"/>
      <c r="AA11" s="729"/>
      <c r="AB11" s="722" t="s">
        <v>59</v>
      </c>
      <c r="AC11" s="723">
        <v>2026</v>
      </c>
      <c r="AD11" s="723"/>
      <c r="AE11" s="723"/>
      <c r="AF11" s="629"/>
      <c r="AG11" s="156"/>
      <c r="AH11" s="156"/>
      <c r="AI11" s="156"/>
      <c r="AJ11" s="156"/>
      <c r="AK11" s="156"/>
      <c r="AL11" s="156"/>
      <c r="AMJ11"/>
    </row>
    <row r="12" spans="1:1024" s="160" customFormat="1" ht="32.25" customHeight="1" x14ac:dyDescent="0.25">
      <c r="A12" s="705" t="s">
        <v>20</v>
      </c>
      <c r="B12" s="705" t="s">
        <v>21</v>
      </c>
      <c r="C12" s="705" t="s">
        <v>22</v>
      </c>
      <c r="D12" s="706" t="s">
        <v>23</v>
      </c>
      <c r="E12" s="706"/>
      <c r="F12" s="733" t="s">
        <v>24</v>
      </c>
      <c r="G12" s="708" t="s">
        <v>81</v>
      </c>
      <c r="H12" s="708" t="s">
        <v>26</v>
      </c>
      <c r="I12" s="705" t="s">
        <v>27</v>
      </c>
      <c r="J12" s="705" t="s">
        <v>28</v>
      </c>
      <c r="K12" s="730" t="s">
        <v>29</v>
      </c>
      <c r="L12" s="708" t="s">
        <v>82</v>
      </c>
      <c r="M12" s="731" t="s">
        <v>283</v>
      </c>
      <c r="N12" s="731"/>
      <c r="O12" s="731"/>
      <c r="P12" s="731"/>
      <c r="Q12" s="732" t="s">
        <v>83</v>
      </c>
      <c r="R12" s="724" t="s">
        <v>84</v>
      </c>
      <c r="S12" s="718" t="s">
        <v>282</v>
      </c>
      <c r="T12" s="718"/>
      <c r="U12" s="718"/>
      <c r="V12" s="718"/>
      <c r="W12" s="719" t="s">
        <v>85</v>
      </c>
      <c r="X12" s="713" t="s">
        <v>280</v>
      </c>
      <c r="Y12" s="720" t="s">
        <v>278</v>
      </c>
      <c r="Z12" s="721" t="s">
        <v>279</v>
      </c>
      <c r="AA12" s="713" t="s">
        <v>86</v>
      </c>
      <c r="AB12" s="722"/>
      <c r="AC12" s="714" t="s">
        <v>64</v>
      </c>
      <c r="AD12" s="714"/>
      <c r="AE12" s="714" t="s">
        <v>87</v>
      </c>
      <c r="AF12" s="630"/>
      <c r="AG12" s="159"/>
      <c r="AH12" s="159"/>
      <c r="AI12" s="159"/>
      <c r="AJ12" s="159"/>
      <c r="AK12" s="159"/>
      <c r="AL12" s="159"/>
      <c r="AMJ12"/>
    </row>
    <row r="13" spans="1:1024" s="160" customFormat="1" ht="74.25" customHeight="1" x14ac:dyDescent="0.25">
      <c r="A13" s="705"/>
      <c r="B13" s="705"/>
      <c r="C13" s="705"/>
      <c r="D13" s="161" t="s">
        <v>35</v>
      </c>
      <c r="E13" s="162" t="s">
        <v>36</v>
      </c>
      <c r="F13" s="733"/>
      <c r="G13" s="708"/>
      <c r="H13" s="708"/>
      <c r="I13" s="705"/>
      <c r="J13" s="705"/>
      <c r="K13" s="730"/>
      <c r="L13" s="708"/>
      <c r="M13" s="59" t="s">
        <v>281</v>
      </c>
      <c r="N13" s="59" t="s">
        <v>38</v>
      </c>
      <c r="O13" s="60" t="s">
        <v>39</v>
      </c>
      <c r="P13" s="59" t="s">
        <v>40</v>
      </c>
      <c r="Q13" s="732"/>
      <c r="R13" s="724"/>
      <c r="S13" s="59" t="s">
        <v>281</v>
      </c>
      <c r="T13" s="59" t="s">
        <v>38</v>
      </c>
      <c r="U13" s="60" t="s">
        <v>39</v>
      </c>
      <c r="V13" s="59" t="s">
        <v>40</v>
      </c>
      <c r="W13" s="719"/>
      <c r="X13" s="713"/>
      <c r="Y13" s="720"/>
      <c r="Z13" s="721"/>
      <c r="AA13" s="713"/>
      <c r="AB13" s="722"/>
      <c r="AC13" s="641">
        <f>S40</f>
        <v>45931</v>
      </c>
      <c r="AD13" s="641">
        <f>T40</f>
        <v>46295</v>
      </c>
      <c r="AE13" s="714"/>
      <c r="AF13" s="630"/>
      <c r="AG13" s="159"/>
      <c r="AH13" s="159"/>
      <c r="AI13" s="159"/>
      <c r="AJ13" s="159"/>
      <c r="AK13" s="159"/>
      <c r="AL13" s="159"/>
      <c r="AMJ13"/>
    </row>
    <row r="14" spans="1:1024" ht="12" customHeight="1" x14ac:dyDescent="0.25">
      <c r="A14" s="163" t="str">
        <f>IF('concesión 2026'!B14="","",'concesión 2026'!B14)</f>
        <v/>
      </c>
      <c r="B14" s="163" t="str">
        <f>IF('concesión 2026'!C14="","",'concesión 2026'!C14)</f>
        <v/>
      </c>
      <c r="C14" s="64" t="str">
        <f>IF('concesión 2026'!D14="","",'concesión 2026'!D14)</f>
        <v/>
      </c>
      <c r="D14" s="164" t="str">
        <f>IF('concesión 2026'!E14="","",'concesión 2026'!E14)</f>
        <v/>
      </c>
      <c r="E14" s="165" t="str">
        <f>IF('concesión 2026'!F14="","",'concesión 2026'!F14)</f>
        <v/>
      </c>
      <c r="F14" s="166" t="str">
        <f>IF('concesión 2026'!G14="","",'concesión 2026'!G14)</f>
        <v/>
      </c>
      <c r="G14" s="167" t="str">
        <f>IF('concesión 2026'!H14="","",'concesión 2026'!H14)</f>
        <v/>
      </c>
      <c r="H14" s="167" t="str">
        <f>IF('concesión 2026'!I14="","",'concesión 2026'!I14)</f>
        <v/>
      </c>
      <c r="I14" s="166" t="str">
        <f>IF('concesión 2026'!J14="","",'concesión 2026'!J14)</f>
        <v/>
      </c>
      <c r="J14" s="166" t="str">
        <f>IF('concesión 2026'!K14="","",'concesión 2026'!K14)</f>
        <v/>
      </c>
      <c r="K14" s="168" t="str">
        <f>IF('concesión 2026'!L14="","",'concesión 2026'!L14)</f>
        <v/>
      </c>
      <c r="L14" s="164" t="str">
        <f>IF('concesión 2026'!M14="","",'concesión 2026'!M14)</f>
        <v/>
      </c>
      <c r="M14" s="169">
        <f>IF('concesión 2026'!N14="",0,'concesión 2026'!N14)</f>
        <v>0</v>
      </c>
      <c r="N14" s="169">
        <f>IF('concesión 2026'!O14="",0,'concesión 2026'!O14)</f>
        <v>0</v>
      </c>
      <c r="O14" s="170">
        <f>IF('concesión 2026'!P14="",0,'concesión 2026'!P14)</f>
        <v>0</v>
      </c>
      <c r="P14" s="171">
        <f t="shared" ref="P14:P33" si="0">+N14+O14</f>
        <v>0</v>
      </c>
      <c r="Q14" s="172">
        <f>IF('concesión 2026'!R14="",0,'concesión 2026'!R14)</f>
        <v>0</v>
      </c>
      <c r="R14" s="171">
        <f>IF('concesión 2026'!T14="",0,'concesión 2026'!T14)</f>
        <v>0</v>
      </c>
      <c r="S14" s="173">
        <f t="shared" ref="S14:S33" si="1">IF(M14=0,0,M14)</f>
        <v>0</v>
      </c>
      <c r="T14" s="174">
        <f t="shared" ref="T14:T33" si="2">IF(AE14=0,0,IF(L14=$G$36,IF(S14&gt;$I$36,$I$36*K14,IF(S14&lt;$I$36,S14*K14,IF(K14=$J$36,S14,$I$36*K14))),IF(S14&gt;$I$37,$I$37*K14,IF(S14&lt;$I$37,S14*K14,IF(K14=$J$36,S14,$I$37*K14)))))</f>
        <v>0</v>
      </c>
      <c r="U14" s="175">
        <f t="shared" ref="U14:U33" si="3">IF(O14=0,0,O14)</f>
        <v>0</v>
      </c>
      <c r="V14" s="174">
        <f t="shared" ref="V14:V33" si="4">IF(T14=0,0,+T14+U14)</f>
        <v>0</v>
      </c>
      <c r="W14" s="176">
        <f t="shared" ref="W14:W33" si="5">IF(Q14=0,0,Q14)</f>
        <v>0</v>
      </c>
      <c r="X14" s="177">
        <f>ROUND((V14/360)*AE14*W14*$W$10,2)</f>
        <v>0</v>
      </c>
      <c r="Y14" s="178">
        <f>'concesión 2026'!U14</f>
        <v>0</v>
      </c>
      <c r="Z14" s="179">
        <f>'concesión 2026'!V14</f>
        <v>0</v>
      </c>
      <c r="AA14" s="180">
        <f t="shared" ref="AA14:AA33" si="6">X14-R14</f>
        <v>0</v>
      </c>
      <c r="AB14" s="181"/>
      <c r="AC14" s="642" t="str">
        <f t="shared" ref="AC14:AC33" si="7">IF(ISBLANK(I14),"",IF(I14&gt;=$AC$13,I14,IF(AND(ISBLANK(J14)=TRUE(),I14&lt;$AC$13),$AC$13,IF(J14&gt;=$AC$13,$AC$13,""))))</f>
        <v/>
      </c>
      <c r="AD14" s="642">
        <f t="shared" ref="AD14:AD33" si="8">IF(AND(ISBLANK(I14),ISBLANK(J14)),"",(IF(ISBLANK(J14)=TRUE(),$AD$13,IF(J14&lt;$AD$13,J14,$AD$13))))</f>
        <v>46295</v>
      </c>
      <c r="AE14" s="643">
        <f>IF($AC14="",0,IF(ISBLANK($AD14)=TRUE(),360,DAYS360($AC14,$AD14)+1)+IF(DAY($AD14)=31,VLOOKUP(MONTH($AD14),formula!$B$1:$D$12,3))+IF(AND(MONTH($AD14)=2,DAY($AD14)=28),2,0))+IF((I14=$AD$13),1,0)-Y14-Z14</f>
        <v>0</v>
      </c>
      <c r="AF14" s="610"/>
      <c r="AG14" s="73"/>
      <c r="AH14" s="73"/>
      <c r="AI14" s="73"/>
      <c r="AJ14" s="73"/>
      <c r="AK14" s="73"/>
      <c r="AL14" s="73"/>
    </row>
    <row r="15" spans="1:1024" ht="12" customHeight="1" x14ac:dyDescent="0.25">
      <c r="A15" s="163" t="str">
        <f>IF('concesión 2026'!B15="","",'concesión 2026'!B15)</f>
        <v/>
      </c>
      <c r="B15" s="163" t="str">
        <f>IF('concesión 2026'!C15="","",'concesión 2026'!C15)</f>
        <v/>
      </c>
      <c r="C15" s="64" t="str">
        <f>IF('concesión 2026'!D15="","",'concesión 2026'!D15)</f>
        <v/>
      </c>
      <c r="D15" s="164" t="str">
        <f>IF('concesión 2026'!E15="","",'concesión 2026'!E15)</f>
        <v/>
      </c>
      <c r="E15" s="165" t="str">
        <f>IF('concesión 2026'!F15="","",'concesión 2026'!F15)</f>
        <v/>
      </c>
      <c r="F15" s="166" t="str">
        <f>IF('concesión 2026'!G15="","",'concesión 2026'!G15)</f>
        <v/>
      </c>
      <c r="G15" s="167" t="str">
        <f>IF('concesión 2026'!H15="","",'concesión 2026'!H15)</f>
        <v/>
      </c>
      <c r="H15" s="167" t="str">
        <f>IF('concesión 2026'!I15="","",'concesión 2026'!I15)</f>
        <v/>
      </c>
      <c r="I15" s="166" t="str">
        <f>IF('concesión 2026'!J15="","",'concesión 2026'!J15)</f>
        <v/>
      </c>
      <c r="J15" s="166" t="str">
        <f>IF('concesión 2026'!K15="","",'concesión 2026'!K15)</f>
        <v/>
      </c>
      <c r="K15" s="168" t="str">
        <f>IF('concesión 2026'!L15="","",'concesión 2026'!L15)</f>
        <v/>
      </c>
      <c r="L15" s="164" t="str">
        <f>IF('concesión 2026'!M15="","",'concesión 2026'!M15)</f>
        <v/>
      </c>
      <c r="M15" s="169">
        <f>IF('concesión 2026'!N15="",0,'concesión 2026'!N15)</f>
        <v>0</v>
      </c>
      <c r="N15" s="169">
        <f>IF('concesión 2026'!O15="",0,'concesión 2026'!O15)</f>
        <v>0</v>
      </c>
      <c r="O15" s="170">
        <f>IF('concesión 2026'!P15="",0,'concesión 2026'!P15)</f>
        <v>0</v>
      </c>
      <c r="P15" s="171">
        <f t="shared" si="0"/>
        <v>0</v>
      </c>
      <c r="Q15" s="172">
        <f>IF('concesión 2026'!R15="",0,'concesión 2026'!R15)</f>
        <v>0</v>
      </c>
      <c r="R15" s="171">
        <f>IF('concesión 2026'!T15="",0,'concesión 2026'!T15)</f>
        <v>0</v>
      </c>
      <c r="S15" s="173">
        <f t="shared" si="1"/>
        <v>0</v>
      </c>
      <c r="T15" s="174">
        <f t="shared" si="2"/>
        <v>0</v>
      </c>
      <c r="U15" s="175">
        <f t="shared" si="3"/>
        <v>0</v>
      </c>
      <c r="V15" s="174">
        <f t="shared" si="4"/>
        <v>0</v>
      </c>
      <c r="W15" s="176">
        <f t="shared" si="5"/>
        <v>0</v>
      </c>
      <c r="X15" s="177">
        <f t="shared" ref="X15:X33" si="9">ROUND((V15/360)*AE15*W15*$W$10,2)</f>
        <v>0</v>
      </c>
      <c r="Y15" s="178">
        <f>'concesión 2026'!U15</f>
        <v>0</v>
      </c>
      <c r="Z15" s="179">
        <f>'concesión 2026'!V15</f>
        <v>0</v>
      </c>
      <c r="AA15" s="180">
        <f t="shared" si="6"/>
        <v>0</v>
      </c>
      <c r="AB15" s="181"/>
      <c r="AC15" s="642" t="str">
        <f t="shared" si="7"/>
        <v/>
      </c>
      <c r="AD15" s="642">
        <f t="shared" si="8"/>
        <v>46295</v>
      </c>
      <c r="AE15" s="643">
        <f>IF($AC15="",0,IF(ISBLANK($AD15)=TRUE(),360,DAYS360($AC15,$AD15)+1)+IF(DAY($AD15)=31,VLOOKUP(MONTH($AD15),formula!$B$1:$D$12,3))+IF(AND(MONTH($AD15)=2,DAY($AD15)=28),2,0))+IF((I15=$AD$13),1,0)-Y15-Z15</f>
        <v>0</v>
      </c>
      <c r="AF15" s="610"/>
      <c r="AG15" s="73"/>
      <c r="AH15" s="73"/>
      <c r="AI15" s="73"/>
      <c r="AJ15" s="73"/>
      <c r="AK15" s="73"/>
      <c r="AL15" s="73"/>
    </row>
    <row r="16" spans="1:1024" ht="12" customHeight="1" x14ac:dyDescent="0.25">
      <c r="A16" s="163" t="str">
        <f>IF('concesión 2026'!B16="","",'concesión 2026'!B16)</f>
        <v/>
      </c>
      <c r="B16" s="163" t="str">
        <f>IF('concesión 2026'!C16="","",'concesión 2026'!C16)</f>
        <v/>
      </c>
      <c r="C16" s="64" t="str">
        <f>IF('concesión 2026'!D16="","",'concesión 2026'!D16)</f>
        <v/>
      </c>
      <c r="D16" s="164" t="str">
        <f>IF('concesión 2026'!E16="","",'concesión 2026'!E16)</f>
        <v/>
      </c>
      <c r="E16" s="165" t="str">
        <f>IF('concesión 2026'!F16="","",'concesión 2026'!F16)</f>
        <v/>
      </c>
      <c r="F16" s="166" t="str">
        <f>IF('concesión 2026'!G16="","",'concesión 2026'!G16)</f>
        <v/>
      </c>
      <c r="G16" s="167" t="str">
        <f>IF('concesión 2026'!H16="","",'concesión 2026'!H16)</f>
        <v/>
      </c>
      <c r="H16" s="167" t="str">
        <f>IF('concesión 2026'!I16="","",'concesión 2026'!I16)</f>
        <v/>
      </c>
      <c r="I16" s="166" t="str">
        <f>IF('concesión 2026'!J16="","",'concesión 2026'!J16)</f>
        <v/>
      </c>
      <c r="J16" s="166" t="str">
        <f>IF('concesión 2026'!K16="","",'concesión 2026'!K16)</f>
        <v/>
      </c>
      <c r="K16" s="168" t="str">
        <f>IF('concesión 2026'!L16="","",'concesión 2026'!L16)</f>
        <v/>
      </c>
      <c r="L16" s="164" t="str">
        <f>IF('concesión 2026'!M16="","",'concesión 2026'!M16)</f>
        <v/>
      </c>
      <c r="M16" s="169">
        <f>IF('concesión 2026'!N16="",0,'concesión 2026'!N16)</f>
        <v>0</v>
      </c>
      <c r="N16" s="169">
        <f>IF('concesión 2026'!O16="",0,'concesión 2026'!O16)</f>
        <v>0</v>
      </c>
      <c r="O16" s="170">
        <f>IF('concesión 2026'!P16="",0,'concesión 2026'!P16)</f>
        <v>0</v>
      </c>
      <c r="P16" s="171">
        <f t="shared" si="0"/>
        <v>0</v>
      </c>
      <c r="Q16" s="172">
        <f>IF('concesión 2026'!R16="",0,'concesión 2026'!R16)</f>
        <v>0</v>
      </c>
      <c r="R16" s="171">
        <f>IF('concesión 2026'!T16="",0,'concesión 2026'!T16)</f>
        <v>0</v>
      </c>
      <c r="S16" s="173">
        <f t="shared" si="1"/>
        <v>0</v>
      </c>
      <c r="T16" s="174">
        <f t="shared" si="2"/>
        <v>0</v>
      </c>
      <c r="U16" s="175">
        <f t="shared" si="3"/>
        <v>0</v>
      </c>
      <c r="V16" s="174">
        <f t="shared" si="4"/>
        <v>0</v>
      </c>
      <c r="W16" s="176">
        <f t="shared" si="5"/>
        <v>0</v>
      </c>
      <c r="X16" s="177">
        <f t="shared" si="9"/>
        <v>0</v>
      </c>
      <c r="Y16" s="178">
        <f>'concesión 2026'!U16</f>
        <v>0</v>
      </c>
      <c r="Z16" s="179">
        <f>'concesión 2026'!V16</f>
        <v>0</v>
      </c>
      <c r="AA16" s="180">
        <f t="shared" si="6"/>
        <v>0</v>
      </c>
      <c r="AB16" s="181"/>
      <c r="AC16" s="642" t="str">
        <f t="shared" si="7"/>
        <v/>
      </c>
      <c r="AD16" s="642">
        <f t="shared" si="8"/>
        <v>46295</v>
      </c>
      <c r="AE16" s="643">
        <f>IF($AC16="",0,IF(ISBLANK($AD16)=TRUE(),360,DAYS360($AC16,$AD16)+1)+IF(DAY($AD16)=31,VLOOKUP(MONTH($AD16),formula!$B$1:$D$12,3))+IF(AND(MONTH($AD16)=2,DAY($AD16)=28),2,0))+IF((I16=$AD$13),1,0)-Y16-Z16</f>
        <v>0</v>
      </c>
      <c r="AF16" s="610"/>
      <c r="AG16" s="73"/>
      <c r="AH16" s="73"/>
      <c r="AI16" s="73"/>
      <c r="AJ16" s="73"/>
      <c r="AK16" s="73"/>
      <c r="AL16" s="73"/>
    </row>
    <row r="17" spans="1:38" ht="12" customHeight="1" x14ac:dyDescent="0.25">
      <c r="A17" s="163" t="str">
        <f>IF('concesión 2026'!B17="","",'concesión 2026'!B17)</f>
        <v/>
      </c>
      <c r="B17" s="163" t="str">
        <f>IF('concesión 2026'!C17="","",'concesión 2026'!C17)</f>
        <v/>
      </c>
      <c r="C17" s="64" t="str">
        <f>IF('concesión 2026'!D17="","",'concesión 2026'!D17)</f>
        <v/>
      </c>
      <c r="D17" s="164" t="str">
        <f>IF('concesión 2026'!E17="","",'concesión 2026'!E17)</f>
        <v/>
      </c>
      <c r="E17" s="165" t="str">
        <f>IF('concesión 2026'!F17="","",'concesión 2026'!F17)</f>
        <v/>
      </c>
      <c r="F17" s="166" t="str">
        <f>IF('concesión 2026'!G17="","",'concesión 2026'!G17)</f>
        <v/>
      </c>
      <c r="G17" s="167" t="str">
        <f>IF('concesión 2026'!H17="","",'concesión 2026'!H17)</f>
        <v/>
      </c>
      <c r="H17" s="167" t="str">
        <f>IF('concesión 2026'!I17="","",'concesión 2026'!I17)</f>
        <v/>
      </c>
      <c r="I17" s="166" t="str">
        <f>IF('concesión 2026'!J17="","",'concesión 2026'!J17)</f>
        <v/>
      </c>
      <c r="J17" s="166" t="str">
        <f>IF('concesión 2026'!K17="","",'concesión 2026'!K17)</f>
        <v/>
      </c>
      <c r="K17" s="168" t="str">
        <f>IF('concesión 2026'!L17="","",'concesión 2026'!L17)</f>
        <v/>
      </c>
      <c r="L17" s="164" t="str">
        <f>IF('concesión 2026'!M17="","",'concesión 2026'!M17)</f>
        <v/>
      </c>
      <c r="M17" s="169">
        <f>IF('concesión 2026'!N17="",0,'concesión 2026'!N17)</f>
        <v>0</v>
      </c>
      <c r="N17" s="169">
        <f>IF('concesión 2026'!O17="",0,'concesión 2026'!O17)</f>
        <v>0</v>
      </c>
      <c r="O17" s="170">
        <f>IF('concesión 2026'!P17="",0,'concesión 2026'!P17)</f>
        <v>0</v>
      </c>
      <c r="P17" s="171">
        <f t="shared" si="0"/>
        <v>0</v>
      </c>
      <c r="Q17" s="172">
        <f>IF('concesión 2026'!R17="",0,'concesión 2026'!R17)</f>
        <v>0</v>
      </c>
      <c r="R17" s="171">
        <f>IF('concesión 2026'!T17="",0,'concesión 2026'!T17)</f>
        <v>0</v>
      </c>
      <c r="S17" s="173">
        <f t="shared" si="1"/>
        <v>0</v>
      </c>
      <c r="T17" s="174">
        <f t="shared" si="2"/>
        <v>0</v>
      </c>
      <c r="U17" s="175">
        <f t="shared" si="3"/>
        <v>0</v>
      </c>
      <c r="V17" s="174">
        <f t="shared" si="4"/>
        <v>0</v>
      </c>
      <c r="W17" s="176">
        <f t="shared" si="5"/>
        <v>0</v>
      </c>
      <c r="X17" s="177">
        <f t="shared" si="9"/>
        <v>0</v>
      </c>
      <c r="Y17" s="178">
        <f>'concesión 2026'!U17</f>
        <v>0</v>
      </c>
      <c r="Z17" s="179">
        <f>'concesión 2026'!V17</f>
        <v>0</v>
      </c>
      <c r="AA17" s="180">
        <f t="shared" si="6"/>
        <v>0</v>
      </c>
      <c r="AB17" s="181"/>
      <c r="AC17" s="642" t="str">
        <f t="shared" si="7"/>
        <v/>
      </c>
      <c r="AD17" s="642">
        <f t="shared" si="8"/>
        <v>46295</v>
      </c>
      <c r="AE17" s="643">
        <f>IF($AC17="",0,IF(ISBLANK($AD17)=TRUE(),360,DAYS360($AC17,$AD17)+1)+IF(DAY($AD17)=31,VLOOKUP(MONTH($AD17),formula!$B$1:$D$12,3))+IF(AND(MONTH($AD17)=2,DAY($AD17)=28),2,0))+IF((I17=$AD$13),1,0)-Y17-Z17</f>
        <v>0</v>
      </c>
      <c r="AF17" s="610"/>
      <c r="AG17" s="73"/>
      <c r="AH17" s="73"/>
      <c r="AI17" s="73"/>
      <c r="AJ17" s="73"/>
      <c r="AK17" s="73"/>
      <c r="AL17" s="73"/>
    </row>
    <row r="18" spans="1:38" ht="12" customHeight="1" x14ac:dyDescent="0.25">
      <c r="A18" s="163" t="str">
        <f>IF('concesión 2026'!B18="","",'concesión 2026'!B18)</f>
        <v/>
      </c>
      <c r="B18" s="163" t="str">
        <f>IF('concesión 2026'!C18="","",'concesión 2026'!C18)</f>
        <v/>
      </c>
      <c r="C18" s="64" t="str">
        <f>IF('concesión 2026'!D18="","",'concesión 2026'!D18)</f>
        <v/>
      </c>
      <c r="D18" s="164" t="str">
        <f>IF('concesión 2026'!E18="","",'concesión 2026'!E18)</f>
        <v/>
      </c>
      <c r="E18" s="165" t="str">
        <f>IF('concesión 2026'!F18="","",'concesión 2026'!F18)</f>
        <v/>
      </c>
      <c r="F18" s="166" t="str">
        <f>IF('concesión 2026'!G18="","",'concesión 2026'!G18)</f>
        <v/>
      </c>
      <c r="G18" s="167" t="str">
        <f>IF('concesión 2026'!H18="","",'concesión 2026'!H18)</f>
        <v/>
      </c>
      <c r="H18" s="167" t="str">
        <f>IF('concesión 2026'!I18="","",'concesión 2026'!I18)</f>
        <v/>
      </c>
      <c r="I18" s="166" t="str">
        <f>IF('concesión 2026'!J18="","",'concesión 2026'!J18)</f>
        <v/>
      </c>
      <c r="J18" s="166" t="str">
        <f>IF('concesión 2026'!K18="","",'concesión 2026'!K18)</f>
        <v/>
      </c>
      <c r="K18" s="168" t="str">
        <f>IF('concesión 2026'!L18="","",'concesión 2026'!L18)</f>
        <v/>
      </c>
      <c r="L18" s="164" t="str">
        <f>IF('concesión 2026'!M18="","",'concesión 2026'!M18)</f>
        <v/>
      </c>
      <c r="M18" s="169">
        <f>IF('concesión 2026'!N18="",0,'concesión 2026'!N18)</f>
        <v>0</v>
      </c>
      <c r="N18" s="169">
        <f>IF('concesión 2026'!O18="",0,'concesión 2026'!O18)</f>
        <v>0</v>
      </c>
      <c r="O18" s="170">
        <f>IF('concesión 2026'!P18="",0,'concesión 2026'!P18)</f>
        <v>0</v>
      </c>
      <c r="P18" s="171">
        <f t="shared" si="0"/>
        <v>0</v>
      </c>
      <c r="Q18" s="172">
        <f>IF('concesión 2026'!R18="",0,'concesión 2026'!R18)</f>
        <v>0</v>
      </c>
      <c r="R18" s="171">
        <f>IF('concesión 2026'!T18="",0,'concesión 2026'!T18)</f>
        <v>0</v>
      </c>
      <c r="S18" s="173">
        <f t="shared" si="1"/>
        <v>0</v>
      </c>
      <c r="T18" s="174">
        <f t="shared" si="2"/>
        <v>0</v>
      </c>
      <c r="U18" s="175">
        <f t="shared" si="3"/>
        <v>0</v>
      </c>
      <c r="V18" s="174">
        <f t="shared" si="4"/>
        <v>0</v>
      </c>
      <c r="W18" s="176">
        <f t="shared" si="5"/>
        <v>0</v>
      </c>
      <c r="X18" s="177">
        <f t="shared" si="9"/>
        <v>0</v>
      </c>
      <c r="Y18" s="178">
        <f>'concesión 2026'!U18</f>
        <v>0</v>
      </c>
      <c r="Z18" s="179">
        <f>'concesión 2026'!V18</f>
        <v>0</v>
      </c>
      <c r="AA18" s="180">
        <f>X18-R18</f>
        <v>0</v>
      </c>
      <c r="AB18" s="181"/>
      <c r="AC18" s="642" t="str">
        <f t="shared" si="7"/>
        <v/>
      </c>
      <c r="AD18" s="642">
        <f>IF(AND(ISBLANK(I18),ISBLANK(J18)),"",(IF(ISBLANK(J18)=TRUE(),$AD$13,IF(J18&lt;$AD$13,J18,$AD$13))))</f>
        <v>46295</v>
      </c>
      <c r="AE18" s="643">
        <f>IF($AC18="",0,IF(ISBLANK($AD18)=TRUE(),360,DAYS360($AC18,$AD18)+1)+IF(DAY($AD18)=31,VLOOKUP(MONTH($AD18),formula!$B$1:$D$12,3))+IF(AND(MONTH($AD18)=2,DAY($AD18)=28),2,0))+IF((I18=$AD$13),1,0)-Y18-Z18</f>
        <v>0</v>
      </c>
      <c r="AF18" s="610"/>
      <c r="AG18" s="73"/>
      <c r="AH18" s="73"/>
      <c r="AI18" s="73"/>
      <c r="AJ18" s="73"/>
      <c r="AK18" s="73"/>
      <c r="AL18" s="73"/>
    </row>
    <row r="19" spans="1:38" ht="12" customHeight="1" x14ac:dyDescent="0.25">
      <c r="A19" s="163" t="str">
        <f>IF('concesión 2026'!B19="","",'concesión 2026'!B19)</f>
        <v/>
      </c>
      <c r="B19" s="163" t="str">
        <f>IF('concesión 2026'!C19="","",'concesión 2026'!C19)</f>
        <v/>
      </c>
      <c r="C19" s="64" t="str">
        <f>IF('concesión 2026'!D19="","",'concesión 2026'!D19)</f>
        <v/>
      </c>
      <c r="D19" s="164" t="str">
        <f>IF('concesión 2026'!E19="","",'concesión 2026'!E19)</f>
        <v/>
      </c>
      <c r="E19" s="165" t="str">
        <f>IF('concesión 2026'!F19="","",'concesión 2026'!F19)</f>
        <v/>
      </c>
      <c r="F19" s="166" t="str">
        <f>IF('concesión 2026'!G19="","",'concesión 2026'!G19)</f>
        <v/>
      </c>
      <c r="G19" s="167" t="str">
        <f>IF('concesión 2026'!H19="","",'concesión 2026'!H19)</f>
        <v/>
      </c>
      <c r="H19" s="167" t="str">
        <f>IF('concesión 2026'!I19="","",'concesión 2026'!I19)</f>
        <v/>
      </c>
      <c r="I19" s="166" t="str">
        <f>IF('concesión 2026'!J19="","",'concesión 2026'!J19)</f>
        <v/>
      </c>
      <c r="J19" s="166" t="str">
        <f>IF('concesión 2026'!K19="","",'concesión 2026'!K19)</f>
        <v/>
      </c>
      <c r="K19" s="168" t="str">
        <f>IF('concesión 2026'!L19="","",'concesión 2026'!L19)</f>
        <v/>
      </c>
      <c r="L19" s="164" t="str">
        <f>IF('concesión 2026'!M19="","",'concesión 2026'!M19)</f>
        <v/>
      </c>
      <c r="M19" s="169">
        <f>IF('concesión 2026'!N19="",0,'concesión 2026'!N19)</f>
        <v>0</v>
      </c>
      <c r="N19" s="169">
        <f>IF('concesión 2026'!O19="",0,'concesión 2026'!O19)</f>
        <v>0</v>
      </c>
      <c r="O19" s="170">
        <f>IF('concesión 2026'!P19="",0,'concesión 2026'!P19)</f>
        <v>0</v>
      </c>
      <c r="P19" s="171">
        <f t="shared" si="0"/>
        <v>0</v>
      </c>
      <c r="Q19" s="172">
        <f>IF('concesión 2026'!R19="",0,'concesión 2026'!R19)</f>
        <v>0</v>
      </c>
      <c r="R19" s="171">
        <f>IF('concesión 2026'!T19="",0,'concesión 2026'!T19)</f>
        <v>0</v>
      </c>
      <c r="S19" s="173">
        <f t="shared" si="1"/>
        <v>0</v>
      </c>
      <c r="T19" s="174">
        <f t="shared" si="2"/>
        <v>0</v>
      </c>
      <c r="U19" s="175">
        <f t="shared" si="3"/>
        <v>0</v>
      </c>
      <c r="V19" s="174">
        <f t="shared" si="4"/>
        <v>0</v>
      </c>
      <c r="W19" s="176">
        <f t="shared" si="5"/>
        <v>0</v>
      </c>
      <c r="X19" s="177">
        <f t="shared" si="9"/>
        <v>0</v>
      </c>
      <c r="Y19" s="178">
        <f>'concesión 2026'!U19</f>
        <v>0</v>
      </c>
      <c r="Z19" s="179">
        <f>'concesión 2026'!V19</f>
        <v>0</v>
      </c>
      <c r="AA19" s="180">
        <f t="shared" si="6"/>
        <v>0</v>
      </c>
      <c r="AB19" s="181"/>
      <c r="AC19" s="642" t="str">
        <f t="shared" si="7"/>
        <v/>
      </c>
      <c r="AD19" s="642">
        <f t="shared" si="8"/>
        <v>46295</v>
      </c>
      <c r="AE19" s="643">
        <f>IF($AC19="",0,IF(ISBLANK($AD19)=TRUE(),360,DAYS360($AC19,$AD19)+1)+IF(DAY($AD19)=31,VLOOKUP(MONTH($AD19),formula!$B$1:$D$12,3))+IF(AND(MONTH($AD19)=2,DAY($AD19)=28),2,0))+IF((I19=$AD$13),1,0)-Y19-Z19</f>
        <v>0</v>
      </c>
      <c r="AF19" s="610"/>
      <c r="AG19" s="73"/>
      <c r="AH19" s="73"/>
      <c r="AI19" s="73"/>
      <c r="AJ19" s="73"/>
      <c r="AK19" s="73"/>
      <c r="AL19" s="73"/>
    </row>
    <row r="20" spans="1:38" ht="12" customHeight="1" x14ac:dyDescent="0.25">
      <c r="A20" s="163" t="str">
        <f>IF('concesión 2026'!B20="","",'concesión 2026'!B20)</f>
        <v/>
      </c>
      <c r="B20" s="163" t="str">
        <f>IF('concesión 2026'!C20="","",'concesión 2026'!C20)</f>
        <v/>
      </c>
      <c r="C20" s="64" t="str">
        <f>IF('concesión 2026'!D20="","",'concesión 2026'!D20)</f>
        <v/>
      </c>
      <c r="D20" s="164" t="str">
        <f>IF('concesión 2026'!E20="","",'concesión 2026'!E20)</f>
        <v/>
      </c>
      <c r="E20" s="165" t="str">
        <f>IF('concesión 2026'!F20="","",'concesión 2026'!F20)</f>
        <v/>
      </c>
      <c r="F20" s="166" t="str">
        <f>IF('concesión 2026'!G20="","",'concesión 2026'!G20)</f>
        <v/>
      </c>
      <c r="G20" s="167" t="str">
        <f>IF('concesión 2026'!H20="","",'concesión 2026'!H20)</f>
        <v/>
      </c>
      <c r="H20" s="167" t="str">
        <f>IF('concesión 2026'!I20="","",'concesión 2026'!I20)</f>
        <v/>
      </c>
      <c r="I20" s="166" t="str">
        <f>IF('concesión 2026'!J20="","",'concesión 2026'!J20)</f>
        <v/>
      </c>
      <c r="J20" s="166" t="str">
        <f>IF('concesión 2026'!K20="","",'concesión 2026'!K20)</f>
        <v/>
      </c>
      <c r="K20" s="168" t="str">
        <f>IF('concesión 2026'!L20="","",'concesión 2026'!L20)</f>
        <v/>
      </c>
      <c r="L20" s="164" t="str">
        <f>IF('concesión 2026'!M20="","",'concesión 2026'!M20)</f>
        <v/>
      </c>
      <c r="M20" s="169">
        <f>IF('concesión 2026'!N20="",0,'concesión 2026'!N20)</f>
        <v>0</v>
      </c>
      <c r="N20" s="169">
        <f>IF('concesión 2026'!O20="",0,'concesión 2026'!O20)</f>
        <v>0</v>
      </c>
      <c r="O20" s="170">
        <f>IF('concesión 2026'!P20="",0,'concesión 2026'!P20)</f>
        <v>0</v>
      </c>
      <c r="P20" s="171">
        <f t="shared" si="0"/>
        <v>0</v>
      </c>
      <c r="Q20" s="172">
        <f>IF('concesión 2026'!R20="",0,'concesión 2026'!R20)</f>
        <v>0</v>
      </c>
      <c r="R20" s="171">
        <f>IF('concesión 2026'!T20="",0,'concesión 2026'!T20)</f>
        <v>0</v>
      </c>
      <c r="S20" s="173">
        <f t="shared" si="1"/>
        <v>0</v>
      </c>
      <c r="T20" s="174">
        <f t="shared" si="2"/>
        <v>0</v>
      </c>
      <c r="U20" s="175">
        <f t="shared" si="3"/>
        <v>0</v>
      </c>
      <c r="V20" s="174">
        <f t="shared" si="4"/>
        <v>0</v>
      </c>
      <c r="W20" s="176">
        <f t="shared" si="5"/>
        <v>0</v>
      </c>
      <c r="X20" s="177">
        <f t="shared" si="9"/>
        <v>0</v>
      </c>
      <c r="Y20" s="178">
        <f>'concesión 2026'!U20</f>
        <v>0</v>
      </c>
      <c r="Z20" s="179">
        <f>'concesión 2026'!V20</f>
        <v>0</v>
      </c>
      <c r="AA20" s="180">
        <f t="shared" si="6"/>
        <v>0</v>
      </c>
      <c r="AB20" s="181"/>
      <c r="AC20" s="642" t="str">
        <f t="shared" si="7"/>
        <v/>
      </c>
      <c r="AD20" s="642">
        <f t="shared" si="8"/>
        <v>46295</v>
      </c>
      <c r="AE20" s="643">
        <f>IF($AC20="",0,IF(ISBLANK($AD20)=TRUE(),360,DAYS360($AC20,$AD20)+1)+IF(DAY($AD20)=31,VLOOKUP(MONTH($AD20),formula!$B$1:$D$12,3))+IF(AND(MONTH($AD20)=2,DAY($AD20)=28),2,0))+IF((I20=$AD$13),1,0)-Y20-Z20</f>
        <v>0</v>
      </c>
      <c r="AF20" s="610"/>
      <c r="AG20" s="73"/>
      <c r="AH20" s="73"/>
      <c r="AI20" s="73"/>
      <c r="AJ20" s="73"/>
      <c r="AK20" s="73"/>
      <c r="AL20" s="73"/>
    </row>
    <row r="21" spans="1:38" ht="12" customHeight="1" x14ac:dyDescent="0.25">
      <c r="A21" s="163" t="str">
        <f>IF('concesión 2026'!B21="","",'concesión 2026'!B21)</f>
        <v/>
      </c>
      <c r="B21" s="163" t="str">
        <f>IF('concesión 2026'!C21="","",'concesión 2026'!C21)</f>
        <v/>
      </c>
      <c r="C21" s="64" t="str">
        <f>IF('concesión 2026'!D21="","",'concesión 2026'!D21)</f>
        <v/>
      </c>
      <c r="D21" s="164" t="str">
        <f>IF('concesión 2026'!E21="","",'concesión 2026'!E21)</f>
        <v/>
      </c>
      <c r="E21" s="165" t="str">
        <f>IF('concesión 2026'!F21="","",'concesión 2026'!F21)</f>
        <v/>
      </c>
      <c r="F21" s="166" t="str">
        <f>IF('concesión 2026'!G21="","",'concesión 2026'!G21)</f>
        <v/>
      </c>
      <c r="G21" s="167" t="str">
        <f>IF('concesión 2026'!H21="","",'concesión 2026'!H21)</f>
        <v/>
      </c>
      <c r="H21" s="167" t="str">
        <f>IF('concesión 2026'!I21="","",'concesión 2026'!I21)</f>
        <v/>
      </c>
      <c r="I21" s="166" t="str">
        <f>IF('concesión 2026'!J21="","",'concesión 2026'!J21)</f>
        <v/>
      </c>
      <c r="J21" s="166" t="str">
        <f>IF('concesión 2026'!K21="","",'concesión 2026'!K21)</f>
        <v/>
      </c>
      <c r="K21" s="168" t="str">
        <f>IF('concesión 2026'!L21="","",'concesión 2026'!L21)</f>
        <v/>
      </c>
      <c r="L21" s="164" t="str">
        <f>IF('concesión 2026'!M21="","",'concesión 2026'!M21)</f>
        <v/>
      </c>
      <c r="M21" s="169">
        <f>IF('concesión 2026'!N21="",0,'concesión 2026'!N21)</f>
        <v>0</v>
      </c>
      <c r="N21" s="169">
        <f>IF('concesión 2026'!O21="",0,'concesión 2026'!O21)</f>
        <v>0</v>
      </c>
      <c r="O21" s="170">
        <f>IF('concesión 2026'!P21="",0,'concesión 2026'!P21)</f>
        <v>0</v>
      </c>
      <c r="P21" s="171">
        <f t="shared" si="0"/>
        <v>0</v>
      </c>
      <c r="Q21" s="172">
        <f>IF('concesión 2026'!R21="",0,'concesión 2026'!R21)</f>
        <v>0</v>
      </c>
      <c r="R21" s="171">
        <f>IF('concesión 2026'!T21="",0,'concesión 2026'!T21)</f>
        <v>0</v>
      </c>
      <c r="S21" s="173">
        <f t="shared" si="1"/>
        <v>0</v>
      </c>
      <c r="T21" s="174">
        <f t="shared" si="2"/>
        <v>0</v>
      </c>
      <c r="U21" s="175">
        <f t="shared" si="3"/>
        <v>0</v>
      </c>
      <c r="V21" s="174">
        <f t="shared" si="4"/>
        <v>0</v>
      </c>
      <c r="W21" s="176">
        <f t="shared" si="5"/>
        <v>0</v>
      </c>
      <c r="X21" s="177">
        <f t="shared" si="9"/>
        <v>0</v>
      </c>
      <c r="Y21" s="178">
        <f>'concesión 2026'!U21</f>
        <v>0</v>
      </c>
      <c r="Z21" s="179">
        <f>'concesión 2026'!V21</f>
        <v>0</v>
      </c>
      <c r="AA21" s="180">
        <f t="shared" si="6"/>
        <v>0</v>
      </c>
      <c r="AB21" s="181"/>
      <c r="AC21" s="642" t="str">
        <f t="shared" si="7"/>
        <v/>
      </c>
      <c r="AD21" s="642">
        <f t="shared" si="8"/>
        <v>46295</v>
      </c>
      <c r="AE21" s="643">
        <f>IF($AC21="",0,IF(ISBLANK($AD21)=TRUE(),360,DAYS360($AC21,$AD21)+1)+IF(DAY($AD21)=31,VLOOKUP(MONTH($AD21),formula!$B$1:$D$12,3))+IF(AND(MONTH($AD21)=2,DAY($AD21)=28),2,0))+IF((I21=$AD$13),1,0)-Y21-Z21</f>
        <v>0</v>
      </c>
      <c r="AF21" s="610"/>
      <c r="AG21" s="73"/>
      <c r="AH21" s="73"/>
      <c r="AI21" s="73"/>
      <c r="AJ21" s="73"/>
      <c r="AK21" s="73"/>
      <c r="AL21" s="73"/>
    </row>
    <row r="22" spans="1:38" ht="12" customHeight="1" x14ac:dyDescent="0.25">
      <c r="A22" s="163" t="str">
        <f>IF('concesión 2026'!B22="","",'concesión 2026'!B22)</f>
        <v/>
      </c>
      <c r="B22" s="163" t="str">
        <f>IF('concesión 2026'!C22="","",'concesión 2026'!C22)</f>
        <v/>
      </c>
      <c r="C22" s="64" t="str">
        <f>IF('concesión 2026'!D22="","",'concesión 2026'!D22)</f>
        <v/>
      </c>
      <c r="D22" s="164" t="str">
        <f>IF('concesión 2026'!E22="","",'concesión 2026'!E22)</f>
        <v/>
      </c>
      <c r="E22" s="165" t="str">
        <f>IF('concesión 2026'!F22="","",'concesión 2026'!F22)</f>
        <v/>
      </c>
      <c r="F22" s="166" t="str">
        <f>IF('concesión 2026'!G22="","",'concesión 2026'!G22)</f>
        <v/>
      </c>
      <c r="G22" s="167" t="str">
        <f>IF('concesión 2026'!H22="","",'concesión 2026'!H22)</f>
        <v/>
      </c>
      <c r="H22" s="167" t="str">
        <f>IF('concesión 2026'!I22="","",'concesión 2026'!I22)</f>
        <v/>
      </c>
      <c r="I22" s="166" t="str">
        <f>IF('concesión 2026'!J22="","",'concesión 2026'!J22)</f>
        <v/>
      </c>
      <c r="J22" s="166" t="str">
        <f>IF('concesión 2026'!K22="","",'concesión 2026'!K22)</f>
        <v/>
      </c>
      <c r="K22" s="168" t="str">
        <f>IF('concesión 2026'!L22="","",'concesión 2026'!L22)</f>
        <v/>
      </c>
      <c r="L22" s="164" t="str">
        <f>IF('concesión 2026'!M22="","",'concesión 2026'!M22)</f>
        <v/>
      </c>
      <c r="M22" s="169">
        <f>IF('concesión 2026'!N22="",0,'concesión 2026'!N22)</f>
        <v>0</v>
      </c>
      <c r="N22" s="169">
        <f>IF('concesión 2026'!O22="",0,'concesión 2026'!O22)</f>
        <v>0</v>
      </c>
      <c r="O22" s="170">
        <f>IF('concesión 2026'!P22="",0,'concesión 2026'!P22)</f>
        <v>0</v>
      </c>
      <c r="P22" s="171">
        <f t="shared" si="0"/>
        <v>0</v>
      </c>
      <c r="Q22" s="172">
        <f>IF('concesión 2026'!R22="",0,'concesión 2026'!R22)</f>
        <v>0</v>
      </c>
      <c r="R22" s="171">
        <f>IF('concesión 2026'!T22="",0,'concesión 2026'!T22)</f>
        <v>0</v>
      </c>
      <c r="S22" s="173">
        <f t="shared" si="1"/>
        <v>0</v>
      </c>
      <c r="T22" s="174">
        <f t="shared" si="2"/>
        <v>0</v>
      </c>
      <c r="U22" s="175">
        <f t="shared" si="3"/>
        <v>0</v>
      </c>
      <c r="V22" s="174">
        <f t="shared" si="4"/>
        <v>0</v>
      </c>
      <c r="W22" s="176">
        <f t="shared" si="5"/>
        <v>0</v>
      </c>
      <c r="X22" s="177">
        <f t="shared" si="9"/>
        <v>0</v>
      </c>
      <c r="Y22" s="178">
        <f>'concesión 2026'!U22</f>
        <v>0</v>
      </c>
      <c r="Z22" s="179">
        <f>'concesión 2026'!V22</f>
        <v>0</v>
      </c>
      <c r="AA22" s="180">
        <f t="shared" si="6"/>
        <v>0</v>
      </c>
      <c r="AB22" s="181"/>
      <c r="AC22" s="642" t="str">
        <f t="shared" si="7"/>
        <v/>
      </c>
      <c r="AD22" s="642">
        <f t="shared" si="8"/>
        <v>46295</v>
      </c>
      <c r="AE22" s="643">
        <f>IF($AC22="",0,IF(ISBLANK($AD22)=TRUE(),360,DAYS360($AC22,$AD22)+1)+IF(DAY($AD22)=31,VLOOKUP(MONTH($AD22),formula!$B$1:$D$12,3))+IF(AND(MONTH($AD22)=2,DAY($AD22)=28),2,0))+IF((I22=$AD$13),1,0)-Y22-Z22</f>
        <v>0</v>
      </c>
      <c r="AF22" s="610"/>
      <c r="AG22" s="73"/>
      <c r="AH22" s="73"/>
      <c r="AI22" s="73"/>
      <c r="AJ22" s="73"/>
      <c r="AK22" s="73"/>
      <c r="AL22" s="73"/>
    </row>
    <row r="23" spans="1:38" ht="12" customHeight="1" x14ac:dyDescent="0.25">
      <c r="A23" s="163" t="str">
        <f>IF('concesión 2026'!B23="","",'concesión 2026'!B23)</f>
        <v/>
      </c>
      <c r="B23" s="163" t="str">
        <f>IF('concesión 2026'!C23="","",'concesión 2026'!C23)</f>
        <v/>
      </c>
      <c r="C23" s="64" t="str">
        <f>IF('concesión 2026'!D23="","",'concesión 2026'!D23)</f>
        <v/>
      </c>
      <c r="D23" s="164" t="str">
        <f>IF('concesión 2026'!E23="","",'concesión 2026'!E23)</f>
        <v/>
      </c>
      <c r="E23" s="165" t="str">
        <f>IF('concesión 2026'!F23="","",'concesión 2026'!F23)</f>
        <v/>
      </c>
      <c r="F23" s="166" t="str">
        <f>IF('concesión 2026'!G23="","",'concesión 2026'!G23)</f>
        <v/>
      </c>
      <c r="G23" s="167" t="str">
        <f>IF('concesión 2026'!H23="","",'concesión 2026'!H23)</f>
        <v/>
      </c>
      <c r="H23" s="167" t="str">
        <f>IF('concesión 2026'!I23="","",'concesión 2026'!I23)</f>
        <v/>
      </c>
      <c r="I23" s="166" t="str">
        <f>IF('concesión 2026'!J23="","",'concesión 2026'!J23)</f>
        <v/>
      </c>
      <c r="J23" s="166" t="str">
        <f>IF('concesión 2026'!K23="","",'concesión 2026'!K23)</f>
        <v/>
      </c>
      <c r="K23" s="168" t="str">
        <f>IF('concesión 2026'!L23="","",'concesión 2026'!L23)</f>
        <v/>
      </c>
      <c r="L23" s="164" t="str">
        <f>IF('concesión 2026'!M23="","",'concesión 2026'!M23)</f>
        <v/>
      </c>
      <c r="M23" s="169">
        <f>IF('concesión 2026'!N23="",0,'concesión 2026'!N23)</f>
        <v>0</v>
      </c>
      <c r="N23" s="169">
        <f>IF('concesión 2026'!O23="",0,'concesión 2026'!O23)</f>
        <v>0</v>
      </c>
      <c r="O23" s="170">
        <f>IF('concesión 2026'!P23="",0,'concesión 2026'!P23)</f>
        <v>0</v>
      </c>
      <c r="P23" s="171">
        <f t="shared" si="0"/>
        <v>0</v>
      </c>
      <c r="Q23" s="172">
        <f>IF('concesión 2026'!R23="",0,'concesión 2026'!R23)</f>
        <v>0</v>
      </c>
      <c r="R23" s="171">
        <f>IF('concesión 2026'!T23="",0,'concesión 2026'!T23)</f>
        <v>0</v>
      </c>
      <c r="S23" s="173">
        <f t="shared" si="1"/>
        <v>0</v>
      </c>
      <c r="T23" s="174">
        <f t="shared" si="2"/>
        <v>0</v>
      </c>
      <c r="U23" s="175">
        <f t="shared" si="3"/>
        <v>0</v>
      </c>
      <c r="V23" s="174">
        <f t="shared" si="4"/>
        <v>0</v>
      </c>
      <c r="W23" s="176">
        <f t="shared" si="5"/>
        <v>0</v>
      </c>
      <c r="X23" s="177">
        <f t="shared" si="9"/>
        <v>0</v>
      </c>
      <c r="Y23" s="178">
        <f>'concesión 2026'!U23</f>
        <v>0</v>
      </c>
      <c r="Z23" s="179">
        <f>'concesión 2026'!V23</f>
        <v>0</v>
      </c>
      <c r="AA23" s="180">
        <f t="shared" si="6"/>
        <v>0</v>
      </c>
      <c r="AB23" s="181"/>
      <c r="AC23" s="642" t="str">
        <f t="shared" si="7"/>
        <v/>
      </c>
      <c r="AD23" s="642">
        <f t="shared" si="8"/>
        <v>46295</v>
      </c>
      <c r="AE23" s="643">
        <f>IF($AC23="",0,IF(ISBLANK($AD23)=TRUE(),360,DAYS360($AC23,$AD23)+1)+IF(DAY($AD23)=31,VLOOKUP(MONTH($AD23),formula!$B$1:$D$12,3))+IF(AND(MONTH($AD23)=2,DAY($AD23)=28),2,0))+IF((I23=$AD$13),1,0)-Y23-Z23</f>
        <v>0</v>
      </c>
      <c r="AF23" s="610"/>
      <c r="AG23" s="73"/>
      <c r="AH23" s="73"/>
      <c r="AI23" s="73"/>
      <c r="AJ23" s="73"/>
      <c r="AK23" s="73"/>
      <c r="AL23" s="73"/>
    </row>
    <row r="24" spans="1:38" ht="12" customHeight="1" x14ac:dyDescent="0.25">
      <c r="A24" s="163" t="str">
        <f>IF('concesión 2026'!B24="","",'concesión 2026'!B24)</f>
        <v/>
      </c>
      <c r="B24" s="163" t="str">
        <f>IF('concesión 2026'!C24="","",'concesión 2026'!C24)</f>
        <v/>
      </c>
      <c r="C24" s="64" t="str">
        <f>IF('concesión 2026'!D24="","",'concesión 2026'!D24)</f>
        <v/>
      </c>
      <c r="D24" s="164" t="str">
        <f>IF('concesión 2026'!E24="","",'concesión 2026'!E24)</f>
        <v/>
      </c>
      <c r="E24" s="165" t="str">
        <f>IF('concesión 2026'!F24="","",'concesión 2026'!F24)</f>
        <v/>
      </c>
      <c r="F24" s="166" t="str">
        <f>IF('concesión 2026'!G24="","",'concesión 2026'!G24)</f>
        <v/>
      </c>
      <c r="G24" s="167" t="str">
        <f>IF('concesión 2026'!H24="","",'concesión 2026'!H24)</f>
        <v/>
      </c>
      <c r="H24" s="167" t="str">
        <f>IF('concesión 2026'!I24="","",'concesión 2026'!I24)</f>
        <v/>
      </c>
      <c r="I24" s="166" t="str">
        <f>IF('concesión 2026'!J24="","",'concesión 2026'!J24)</f>
        <v/>
      </c>
      <c r="J24" s="166" t="str">
        <f>IF('concesión 2026'!K24="","",'concesión 2026'!K24)</f>
        <v/>
      </c>
      <c r="K24" s="168" t="str">
        <f>IF('concesión 2026'!L24="","",'concesión 2026'!L24)</f>
        <v/>
      </c>
      <c r="L24" s="164" t="str">
        <f>IF('concesión 2026'!M24="","",'concesión 2026'!M24)</f>
        <v/>
      </c>
      <c r="M24" s="169">
        <f>IF('concesión 2026'!N24="",0,'concesión 2026'!N24)</f>
        <v>0</v>
      </c>
      <c r="N24" s="169">
        <f>IF('concesión 2026'!O24="",0,'concesión 2026'!O24)</f>
        <v>0</v>
      </c>
      <c r="O24" s="170">
        <f>IF('concesión 2026'!P24="",0,'concesión 2026'!P24)</f>
        <v>0</v>
      </c>
      <c r="P24" s="171">
        <f t="shared" si="0"/>
        <v>0</v>
      </c>
      <c r="Q24" s="172">
        <f>IF('concesión 2026'!R24="",0,'concesión 2026'!R24)</f>
        <v>0</v>
      </c>
      <c r="R24" s="171">
        <f>IF('concesión 2026'!T24="",0,'concesión 2026'!T24)</f>
        <v>0</v>
      </c>
      <c r="S24" s="173">
        <f t="shared" si="1"/>
        <v>0</v>
      </c>
      <c r="T24" s="174">
        <f t="shared" si="2"/>
        <v>0</v>
      </c>
      <c r="U24" s="175">
        <f t="shared" si="3"/>
        <v>0</v>
      </c>
      <c r="V24" s="174">
        <f t="shared" si="4"/>
        <v>0</v>
      </c>
      <c r="W24" s="176">
        <f t="shared" si="5"/>
        <v>0</v>
      </c>
      <c r="X24" s="177">
        <f t="shared" si="9"/>
        <v>0</v>
      </c>
      <c r="Y24" s="178">
        <f>'concesión 2026'!U24</f>
        <v>0</v>
      </c>
      <c r="Z24" s="179">
        <f>'concesión 2026'!V24</f>
        <v>0</v>
      </c>
      <c r="AA24" s="180">
        <f t="shared" si="6"/>
        <v>0</v>
      </c>
      <c r="AB24" s="181"/>
      <c r="AC24" s="642" t="str">
        <f t="shared" si="7"/>
        <v/>
      </c>
      <c r="AD24" s="642">
        <f t="shared" si="8"/>
        <v>46295</v>
      </c>
      <c r="AE24" s="643">
        <f>IF($AC24="",0,IF(ISBLANK($AD24)=TRUE(),360,DAYS360($AC24,$AD24)+1)+IF(DAY($AD24)=31,VLOOKUP(MONTH($AD24),formula!$B$1:$D$12,3))+IF(AND(MONTH($AD24)=2,DAY($AD24)=28),2,0))+IF((I24=$AD$13),1,0)-Y24-Z24</f>
        <v>0</v>
      </c>
      <c r="AF24" s="610"/>
      <c r="AG24" s="73"/>
      <c r="AH24" s="73"/>
      <c r="AI24" s="73"/>
      <c r="AJ24" s="73"/>
      <c r="AK24" s="73"/>
      <c r="AL24" s="73"/>
    </row>
    <row r="25" spans="1:38" ht="12" customHeight="1" x14ac:dyDescent="0.25">
      <c r="A25" s="163" t="str">
        <f>IF('concesión 2026'!B25="","",'concesión 2026'!B25)</f>
        <v/>
      </c>
      <c r="B25" s="163" t="str">
        <f>IF('concesión 2026'!C25="","",'concesión 2026'!C25)</f>
        <v/>
      </c>
      <c r="C25" s="64" t="str">
        <f>IF('concesión 2026'!D25="","",'concesión 2026'!D25)</f>
        <v/>
      </c>
      <c r="D25" s="164" t="str">
        <f>IF('concesión 2026'!E25="","",'concesión 2026'!E25)</f>
        <v/>
      </c>
      <c r="E25" s="165" t="str">
        <f>IF('concesión 2026'!F25="","",'concesión 2026'!F25)</f>
        <v/>
      </c>
      <c r="F25" s="166" t="str">
        <f>IF('concesión 2026'!G25="","",'concesión 2026'!G25)</f>
        <v/>
      </c>
      <c r="G25" s="167" t="str">
        <f>IF('concesión 2026'!H25="","",'concesión 2026'!H25)</f>
        <v/>
      </c>
      <c r="H25" s="167" t="str">
        <f>IF('concesión 2026'!I25="","",'concesión 2026'!I25)</f>
        <v/>
      </c>
      <c r="I25" s="166" t="str">
        <f>IF('concesión 2026'!J25="","",'concesión 2026'!J25)</f>
        <v/>
      </c>
      <c r="J25" s="166" t="str">
        <f>IF('concesión 2026'!K25="","",'concesión 2026'!K25)</f>
        <v/>
      </c>
      <c r="K25" s="168" t="str">
        <f>IF('concesión 2026'!L25="","",'concesión 2026'!L25)</f>
        <v/>
      </c>
      <c r="L25" s="164" t="str">
        <f>IF('concesión 2026'!M25="","",'concesión 2026'!M25)</f>
        <v/>
      </c>
      <c r="M25" s="169">
        <f>IF('concesión 2026'!N25="",0,'concesión 2026'!N25)</f>
        <v>0</v>
      </c>
      <c r="N25" s="169">
        <f>IF('concesión 2026'!O25="",0,'concesión 2026'!O25)</f>
        <v>0</v>
      </c>
      <c r="O25" s="170">
        <f>IF('concesión 2026'!P25="",0,'concesión 2026'!P25)</f>
        <v>0</v>
      </c>
      <c r="P25" s="171">
        <f t="shared" si="0"/>
        <v>0</v>
      </c>
      <c r="Q25" s="172">
        <f>IF('concesión 2026'!R25="",0,'concesión 2026'!R25)</f>
        <v>0</v>
      </c>
      <c r="R25" s="171">
        <f>IF('concesión 2026'!T25="",0,'concesión 2026'!T25)</f>
        <v>0</v>
      </c>
      <c r="S25" s="173">
        <f t="shared" si="1"/>
        <v>0</v>
      </c>
      <c r="T25" s="174">
        <f t="shared" si="2"/>
        <v>0</v>
      </c>
      <c r="U25" s="175">
        <f t="shared" si="3"/>
        <v>0</v>
      </c>
      <c r="V25" s="174">
        <f t="shared" si="4"/>
        <v>0</v>
      </c>
      <c r="W25" s="176">
        <f t="shared" si="5"/>
        <v>0</v>
      </c>
      <c r="X25" s="177">
        <f t="shared" si="9"/>
        <v>0</v>
      </c>
      <c r="Y25" s="178">
        <f>'concesión 2026'!U25</f>
        <v>0</v>
      </c>
      <c r="Z25" s="179">
        <f>'concesión 2026'!V25</f>
        <v>0</v>
      </c>
      <c r="AA25" s="180">
        <f t="shared" si="6"/>
        <v>0</v>
      </c>
      <c r="AB25" s="181"/>
      <c r="AC25" s="642" t="str">
        <f t="shared" si="7"/>
        <v/>
      </c>
      <c r="AD25" s="642">
        <f t="shared" si="8"/>
        <v>46295</v>
      </c>
      <c r="AE25" s="643">
        <f>IF($AC25="",0,IF(ISBLANK($AD25)=TRUE(),360,DAYS360($AC25,$AD25)+1)+IF(DAY($AD25)=31,VLOOKUP(MONTH($AD25),formula!$B$1:$D$12,3))+IF(AND(MONTH($AD25)=2,DAY($AD25)=28),2,0))+IF((I25=$AD$13),1,0)-Y25-Z25</f>
        <v>0</v>
      </c>
      <c r="AF25" s="610"/>
      <c r="AG25" s="73"/>
      <c r="AH25" s="73"/>
      <c r="AI25" s="73"/>
      <c r="AJ25" s="73"/>
      <c r="AK25" s="73"/>
      <c r="AL25" s="73"/>
    </row>
    <row r="26" spans="1:38" ht="12" customHeight="1" x14ac:dyDescent="0.25">
      <c r="A26" s="163" t="str">
        <f>IF('concesión 2026'!B26="","",'concesión 2026'!B26)</f>
        <v/>
      </c>
      <c r="B26" s="163" t="str">
        <f>IF('concesión 2026'!C26="","",'concesión 2026'!C26)</f>
        <v/>
      </c>
      <c r="C26" s="64" t="str">
        <f>IF('concesión 2026'!D26="","",'concesión 2026'!D26)</f>
        <v/>
      </c>
      <c r="D26" s="164" t="str">
        <f>IF('concesión 2026'!E26="","",'concesión 2026'!E26)</f>
        <v/>
      </c>
      <c r="E26" s="165" t="str">
        <f>IF('concesión 2026'!F26="","",'concesión 2026'!F26)</f>
        <v/>
      </c>
      <c r="F26" s="166" t="str">
        <f>IF('concesión 2026'!G26="","",'concesión 2026'!G26)</f>
        <v/>
      </c>
      <c r="G26" s="167" t="str">
        <f>IF('concesión 2026'!H26="","",'concesión 2026'!H26)</f>
        <v/>
      </c>
      <c r="H26" s="167" t="str">
        <f>IF('concesión 2026'!I26="","",'concesión 2026'!I26)</f>
        <v/>
      </c>
      <c r="I26" s="166" t="str">
        <f>IF('concesión 2026'!J26="","",'concesión 2026'!J26)</f>
        <v/>
      </c>
      <c r="J26" s="166" t="str">
        <f>IF('concesión 2026'!K26="","",'concesión 2026'!K26)</f>
        <v/>
      </c>
      <c r="K26" s="168" t="str">
        <f>IF('concesión 2026'!L26="","",'concesión 2026'!L26)</f>
        <v/>
      </c>
      <c r="L26" s="164" t="str">
        <f>IF('concesión 2026'!M26="","",'concesión 2026'!M26)</f>
        <v/>
      </c>
      <c r="M26" s="169">
        <f>IF('concesión 2026'!N26="",0,'concesión 2026'!N26)</f>
        <v>0</v>
      </c>
      <c r="N26" s="169">
        <f>IF('concesión 2026'!O26="",0,'concesión 2026'!O26)</f>
        <v>0</v>
      </c>
      <c r="O26" s="170">
        <f>IF('concesión 2026'!P26="",0,'concesión 2026'!P26)</f>
        <v>0</v>
      </c>
      <c r="P26" s="171">
        <f t="shared" si="0"/>
        <v>0</v>
      </c>
      <c r="Q26" s="172">
        <f>IF('concesión 2026'!R26="",0,'concesión 2026'!R26)</f>
        <v>0</v>
      </c>
      <c r="R26" s="171">
        <f>IF('concesión 2026'!T26="",0,'concesión 2026'!T26)</f>
        <v>0</v>
      </c>
      <c r="S26" s="173">
        <f t="shared" si="1"/>
        <v>0</v>
      </c>
      <c r="T26" s="174">
        <f t="shared" si="2"/>
        <v>0</v>
      </c>
      <c r="U26" s="175">
        <f t="shared" si="3"/>
        <v>0</v>
      </c>
      <c r="V26" s="174">
        <f t="shared" si="4"/>
        <v>0</v>
      </c>
      <c r="W26" s="176">
        <f t="shared" si="5"/>
        <v>0</v>
      </c>
      <c r="X26" s="177">
        <f t="shared" si="9"/>
        <v>0</v>
      </c>
      <c r="Y26" s="178">
        <f>'concesión 2026'!U26</f>
        <v>0</v>
      </c>
      <c r="Z26" s="179">
        <f>'concesión 2026'!V26</f>
        <v>0</v>
      </c>
      <c r="AA26" s="180">
        <f t="shared" si="6"/>
        <v>0</v>
      </c>
      <c r="AB26" s="181"/>
      <c r="AC26" s="642" t="str">
        <f t="shared" si="7"/>
        <v/>
      </c>
      <c r="AD26" s="642">
        <f t="shared" si="8"/>
        <v>46295</v>
      </c>
      <c r="AE26" s="643">
        <f>IF($AC26="",0,IF(ISBLANK($AD26)=TRUE(),360,DAYS360($AC26,$AD26)+1)+IF(DAY($AD26)=31,VLOOKUP(MONTH($AD26),formula!$B$1:$D$12,3))+IF(AND(MONTH($AD26)=2,DAY($AD26)=28),2,0))+IF((I26=$AD$13),1,0)-Y26-Z26</f>
        <v>0</v>
      </c>
      <c r="AF26" s="610"/>
      <c r="AG26" s="73"/>
      <c r="AH26" s="73"/>
      <c r="AI26" s="73"/>
      <c r="AJ26" s="73"/>
      <c r="AK26" s="73"/>
      <c r="AL26" s="73"/>
    </row>
    <row r="27" spans="1:38" ht="12" customHeight="1" x14ac:dyDescent="0.25">
      <c r="A27" s="163" t="str">
        <f>IF('concesión 2026'!B27="","",'concesión 2026'!B27)</f>
        <v/>
      </c>
      <c r="B27" s="163" t="str">
        <f>IF('concesión 2026'!C27="","",'concesión 2026'!C27)</f>
        <v/>
      </c>
      <c r="C27" s="64" t="str">
        <f>IF('concesión 2026'!D27="","",'concesión 2026'!D27)</f>
        <v/>
      </c>
      <c r="D27" s="164" t="str">
        <f>IF('concesión 2026'!E27="","",'concesión 2026'!E27)</f>
        <v/>
      </c>
      <c r="E27" s="165" t="str">
        <f>IF('concesión 2026'!F27="","",'concesión 2026'!F27)</f>
        <v/>
      </c>
      <c r="F27" s="166" t="str">
        <f>IF('concesión 2026'!G27="","",'concesión 2026'!G27)</f>
        <v/>
      </c>
      <c r="G27" s="167" t="str">
        <f>IF('concesión 2026'!H27="","",'concesión 2026'!H27)</f>
        <v/>
      </c>
      <c r="H27" s="167" t="str">
        <f>IF('concesión 2026'!I27="","",'concesión 2026'!I27)</f>
        <v/>
      </c>
      <c r="I27" s="166" t="str">
        <f>IF('concesión 2026'!J27="","",'concesión 2026'!J27)</f>
        <v/>
      </c>
      <c r="J27" s="166" t="str">
        <f>IF('concesión 2026'!K27="","",'concesión 2026'!K27)</f>
        <v/>
      </c>
      <c r="K27" s="168" t="str">
        <f>IF('concesión 2026'!L27="","",'concesión 2026'!L27)</f>
        <v/>
      </c>
      <c r="L27" s="164" t="str">
        <f>IF('concesión 2026'!M27="","",'concesión 2026'!M27)</f>
        <v/>
      </c>
      <c r="M27" s="169">
        <f>IF('concesión 2026'!N27="",0,'concesión 2026'!N27)</f>
        <v>0</v>
      </c>
      <c r="N27" s="169">
        <f>IF('concesión 2026'!O27="",0,'concesión 2026'!O27)</f>
        <v>0</v>
      </c>
      <c r="O27" s="170">
        <f>IF('concesión 2026'!P27="",0,'concesión 2026'!P27)</f>
        <v>0</v>
      </c>
      <c r="P27" s="171">
        <f t="shared" si="0"/>
        <v>0</v>
      </c>
      <c r="Q27" s="172">
        <f>IF('concesión 2026'!R27="",0,'concesión 2026'!R27)</f>
        <v>0</v>
      </c>
      <c r="R27" s="171">
        <f>IF('concesión 2026'!T27="",0,'concesión 2026'!T27)</f>
        <v>0</v>
      </c>
      <c r="S27" s="173">
        <f t="shared" si="1"/>
        <v>0</v>
      </c>
      <c r="T27" s="174">
        <f t="shared" si="2"/>
        <v>0</v>
      </c>
      <c r="U27" s="175">
        <f t="shared" si="3"/>
        <v>0</v>
      </c>
      <c r="V27" s="174">
        <f t="shared" si="4"/>
        <v>0</v>
      </c>
      <c r="W27" s="176">
        <f t="shared" si="5"/>
        <v>0</v>
      </c>
      <c r="X27" s="177">
        <f t="shared" si="9"/>
        <v>0</v>
      </c>
      <c r="Y27" s="178">
        <f>'concesión 2026'!U27</f>
        <v>0</v>
      </c>
      <c r="Z27" s="179">
        <f>'concesión 2026'!V27</f>
        <v>0</v>
      </c>
      <c r="AA27" s="180">
        <f t="shared" si="6"/>
        <v>0</v>
      </c>
      <c r="AB27" s="181"/>
      <c r="AC27" s="642" t="str">
        <f t="shared" si="7"/>
        <v/>
      </c>
      <c r="AD27" s="642">
        <f t="shared" si="8"/>
        <v>46295</v>
      </c>
      <c r="AE27" s="643">
        <f>IF($AC27="",0,IF(ISBLANK($AD27)=TRUE(),360,DAYS360($AC27,$AD27)+1)+IF(DAY($AD27)=31,VLOOKUP(MONTH($AD27),formula!$B$1:$D$12,3))+IF(AND(MONTH($AD27)=2,DAY($AD27)=28),2,0))+IF((I27=$AD$13),1,0)-Y27-Z27</f>
        <v>0</v>
      </c>
      <c r="AF27" s="610"/>
      <c r="AG27" s="73"/>
      <c r="AH27" s="73"/>
      <c r="AI27" s="73"/>
      <c r="AJ27" s="73"/>
      <c r="AK27" s="73"/>
      <c r="AL27" s="73"/>
    </row>
    <row r="28" spans="1:38" ht="12" customHeight="1" x14ac:dyDescent="0.25">
      <c r="A28" s="163" t="str">
        <f>IF('concesión 2026'!B28="","",'concesión 2026'!B28)</f>
        <v/>
      </c>
      <c r="B28" s="163" t="str">
        <f>IF('concesión 2026'!C28="","",'concesión 2026'!C28)</f>
        <v/>
      </c>
      <c r="C28" s="64" t="str">
        <f>IF('concesión 2026'!D28="","",'concesión 2026'!D28)</f>
        <v/>
      </c>
      <c r="D28" s="164" t="str">
        <f>IF('concesión 2026'!E28="","",'concesión 2026'!E28)</f>
        <v/>
      </c>
      <c r="E28" s="165" t="str">
        <f>IF('concesión 2026'!F28="","",'concesión 2026'!F28)</f>
        <v/>
      </c>
      <c r="F28" s="166" t="str">
        <f>IF('concesión 2026'!G28="","",'concesión 2026'!G28)</f>
        <v/>
      </c>
      <c r="G28" s="167" t="str">
        <f>IF('concesión 2026'!H28="","",'concesión 2026'!H28)</f>
        <v/>
      </c>
      <c r="H28" s="167" t="str">
        <f>IF('concesión 2026'!I28="","",'concesión 2026'!I28)</f>
        <v/>
      </c>
      <c r="I28" s="166" t="str">
        <f>IF('concesión 2026'!J28="","",'concesión 2026'!J28)</f>
        <v/>
      </c>
      <c r="J28" s="166" t="str">
        <f>IF('concesión 2026'!K28="","",'concesión 2026'!K28)</f>
        <v/>
      </c>
      <c r="K28" s="168" t="str">
        <f>IF('concesión 2026'!L28="","",'concesión 2026'!L28)</f>
        <v/>
      </c>
      <c r="L28" s="164" t="str">
        <f>IF('concesión 2026'!M28="","",'concesión 2026'!M28)</f>
        <v/>
      </c>
      <c r="M28" s="169">
        <f>IF('concesión 2026'!N28="",0,'concesión 2026'!N28)</f>
        <v>0</v>
      </c>
      <c r="N28" s="169">
        <f>IF('concesión 2026'!O28="",0,'concesión 2026'!O28)</f>
        <v>0</v>
      </c>
      <c r="O28" s="170">
        <f>IF('concesión 2026'!P28="",0,'concesión 2026'!P28)</f>
        <v>0</v>
      </c>
      <c r="P28" s="171">
        <f t="shared" si="0"/>
        <v>0</v>
      </c>
      <c r="Q28" s="172">
        <f>IF('concesión 2026'!R28="",0,'concesión 2026'!R28)</f>
        <v>0</v>
      </c>
      <c r="R28" s="171">
        <f>IF('concesión 2026'!T28="",0,'concesión 2026'!T28)</f>
        <v>0</v>
      </c>
      <c r="S28" s="173">
        <f t="shared" si="1"/>
        <v>0</v>
      </c>
      <c r="T28" s="174">
        <f t="shared" si="2"/>
        <v>0</v>
      </c>
      <c r="U28" s="175">
        <f t="shared" si="3"/>
        <v>0</v>
      </c>
      <c r="V28" s="174">
        <f t="shared" si="4"/>
        <v>0</v>
      </c>
      <c r="W28" s="176">
        <f t="shared" si="5"/>
        <v>0</v>
      </c>
      <c r="X28" s="177">
        <f t="shared" si="9"/>
        <v>0</v>
      </c>
      <c r="Y28" s="178">
        <f>'concesión 2026'!U28</f>
        <v>0</v>
      </c>
      <c r="Z28" s="179">
        <f>'concesión 2026'!V28</f>
        <v>0</v>
      </c>
      <c r="AA28" s="180">
        <f t="shared" si="6"/>
        <v>0</v>
      </c>
      <c r="AB28" s="181"/>
      <c r="AC28" s="642" t="str">
        <f t="shared" si="7"/>
        <v/>
      </c>
      <c r="AD28" s="642">
        <f t="shared" si="8"/>
        <v>46295</v>
      </c>
      <c r="AE28" s="643">
        <f>IF($AC28="",0,IF(ISBLANK($AD28)=TRUE(),360,DAYS360($AC28,$AD28)+1)+IF(DAY($AD28)=31,VLOOKUP(MONTH($AD28),formula!$B$1:$D$12,3))+IF(AND(MONTH($AD28)=2,DAY($AD28)=28),2,0))+IF((I28=$AD$13),1,0)-Y28-Z28</f>
        <v>0</v>
      </c>
      <c r="AF28" s="610"/>
      <c r="AG28" s="73"/>
      <c r="AH28" s="73"/>
      <c r="AI28" s="73"/>
      <c r="AJ28" s="73"/>
      <c r="AK28" s="73"/>
      <c r="AL28" s="73"/>
    </row>
    <row r="29" spans="1:38" ht="12" customHeight="1" x14ac:dyDescent="0.25">
      <c r="A29" s="163" t="str">
        <f>IF('concesión 2026'!B29="","",'concesión 2026'!B29)</f>
        <v/>
      </c>
      <c r="B29" s="163" t="str">
        <f>IF('concesión 2026'!C29="","",'concesión 2026'!C29)</f>
        <v/>
      </c>
      <c r="C29" s="64" t="str">
        <f>IF('concesión 2026'!D29="","",'concesión 2026'!D29)</f>
        <v/>
      </c>
      <c r="D29" s="164" t="str">
        <f>IF('concesión 2026'!E29="","",'concesión 2026'!E29)</f>
        <v/>
      </c>
      <c r="E29" s="165" t="str">
        <f>IF('concesión 2026'!F29="","",'concesión 2026'!F29)</f>
        <v/>
      </c>
      <c r="F29" s="166" t="str">
        <f>IF('concesión 2026'!G29="","",'concesión 2026'!G29)</f>
        <v/>
      </c>
      <c r="G29" s="167" t="str">
        <f>IF('concesión 2026'!H29="","",'concesión 2026'!H29)</f>
        <v/>
      </c>
      <c r="H29" s="167" t="str">
        <f>IF('concesión 2026'!I29="","",'concesión 2026'!I29)</f>
        <v/>
      </c>
      <c r="I29" s="166" t="str">
        <f>IF('concesión 2026'!J29="","",'concesión 2026'!J29)</f>
        <v/>
      </c>
      <c r="J29" s="166" t="str">
        <f>IF('concesión 2026'!K29="","",'concesión 2026'!K29)</f>
        <v/>
      </c>
      <c r="K29" s="168" t="str">
        <f>IF('concesión 2026'!L29="","",'concesión 2026'!L29)</f>
        <v/>
      </c>
      <c r="L29" s="164" t="str">
        <f>IF('concesión 2026'!M29="","",'concesión 2026'!M29)</f>
        <v/>
      </c>
      <c r="M29" s="169">
        <f>IF('concesión 2026'!N29="",0,'concesión 2026'!N29)</f>
        <v>0</v>
      </c>
      <c r="N29" s="169">
        <f>IF('concesión 2026'!O29="",0,'concesión 2026'!O29)</f>
        <v>0</v>
      </c>
      <c r="O29" s="170">
        <f>IF('concesión 2026'!P29="",0,'concesión 2026'!P29)</f>
        <v>0</v>
      </c>
      <c r="P29" s="171">
        <f t="shared" si="0"/>
        <v>0</v>
      </c>
      <c r="Q29" s="172">
        <f>IF('concesión 2026'!R29="",0,'concesión 2026'!R29)</f>
        <v>0</v>
      </c>
      <c r="R29" s="171">
        <f>IF('concesión 2026'!T29="",0,'concesión 2026'!T29)</f>
        <v>0</v>
      </c>
      <c r="S29" s="173">
        <f t="shared" si="1"/>
        <v>0</v>
      </c>
      <c r="T29" s="174">
        <f t="shared" si="2"/>
        <v>0</v>
      </c>
      <c r="U29" s="175">
        <f t="shared" si="3"/>
        <v>0</v>
      </c>
      <c r="V29" s="174">
        <f t="shared" si="4"/>
        <v>0</v>
      </c>
      <c r="W29" s="176">
        <f t="shared" si="5"/>
        <v>0</v>
      </c>
      <c r="X29" s="177">
        <f t="shared" si="9"/>
        <v>0</v>
      </c>
      <c r="Y29" s="178">
        <f>'concesión 2026'!U29</f>
        <v>0</v>
      </c>
      <c r="Z29" s="179">
        <f>'concesión 2026'!V29</f>
        <v>0</v>
      </c>
      <c r="AA29" s="180">
        <f t="shared" si="6"/>
        <v>0</v>
      </c>
      <c r="AB29" s="181"/>
      <c r="AC29" s="642" t="str">
        <f t="shared" si="7"/>
        <v/>
      </c>
      <c r="AD29" s="642">
        <f t="shared" si="8"/>
        <v>46295</v>
      </c>
      <c r="AE29" s="643">
        <f>IF($AC29="",0,IF(ISBLANK($AD29)=TRUE(),360,DAYS360($AC29,$AD29)+1)+IF(DAY($AD29)=31,VLOOKUP(MONTH($AD29),formula!$B$1:$D$12,3))+IF(AND(MONTH($AD29)=2,DAY($AD29)=28),2,0))+IF((I29=$AD$13),1,0)-Y29-Z29</f>
        <v>0</v>
      </c>
      <c r="AF29" s="610"/>
      <c r="AG29" s="73"/>
      <c r="AH29" s="73"/>
      <c r="AI29" s="73"/>
      <c r="AJ29" s="73"/>
      <c r="AK29" s="73"/>
      <c r="AL29" s="73"/>
    </row>
    <row r="30" spans="1:38" ht="12" customHeight="1" x14ac:dyDescent="0.25">
      <c r="A30" s="163" t="str">
        <f>IF('concesión 2026'!B30="","",'concesión 2026'!B30)</f>
        <v/>
      </c>
      <c r="B30" s="163" t="str">
        <f>IF('concesión 2026'!C30="","",'concesión 2026'!C30)</f>
        <v/>
      </c>
      <c r="C30" s="64" t="str">
        <f>IF('concesión 2026'!D30="","",'concesión 2026'!D30)</f>
        <v/>
      </c>
      <c r="D30" s="164" t="str">
        <f>IF('concesión 2026'!E30="","",'concesión 2026'!E30)</f>
        <v/>
      </c>
      <c r="E30" s="165" t="str">
        <f>IF('concesión 2026'!F30="","",'concesión 2026'!F30)</f>
        <v/>
      </c>
      <c r="F30" s="166" t="str">
        <f>IF('concesión 2026'!G30="","",'concesión 2026'!G30)</f>
        <v/>
      </c>
      <c r="G30" s="167" t="str">
        <f>IF('concesión 2026'!H30="","",'concesión 2026'!H30)</f>
        <v/>
      </c>
      <c r="H30" s="167" t="str">
        <f>IF('concesión 2026'!I30="","",'concesión 2026'!I30)</f>
        <v/>
      </c>
      <c r="I30" s="166" t="str">
        <f>IF('concesión 2026'!J30="","",'concesión 2026'!J30)</f>
        <v/>
      </c>
      <c r="J30" s="166" t="str">
        <f>IF('concesión 2026'!K30="","",'concesión 2026'!K30)</f>
        <v/>
      </c>
      <c r="K30" s="168" t="str">
        <f>IF('concesión 2026'!L30="","",'concesión 2026'!L30)</f>
        <v/>
      </c>
      <c r="L30" s="164" t="str">
        <f>IF('concesión 2026'!M30="","",'concesión 2026'!M30)</f>
        <v/>
      </c>
      <c r="M30" s="169">
        <f>IF('concesión 2026'!N30="",0,'concesión 2026'!N30)</f>
        <v>0</v>
      </c>
      <c r="N30" s="169">
        <f>IF('concesión 2026'!O30="",0,'concesión 2026'!O30)</f>
        <v>0</v>
      </c>
      <c r="O30" s="170">
        <f>IF('concesión 2026'!P30="",0,'concesión 2026'!P30)</f>
        <v>0</v>
      </c>
      <c r="P30" s="171">
        <f t="shared" si="0"/>
        <v>0</v>
      </c>
      <c r="Q30" s="172">
        <f>IF('concesión 2026'!R30="",0,'concesión 2026'!R30)</f>
        <v>0</v>
      </c>
      <c r="R30" s="171">
        <f>IF('concesión 2026'!T30="",0,'concesión 2026'!T30)</f>
        <v>0</v>
      </c>
      <c r="S30" s="173">
        <f t="shared" si="1"/>
        <v>0</v>
      </c>
      <c r="T30" s="174">
        <f t="shared" si="2"/>
        <v>0</v>
      </c>
      <c r="U30" s="175">
        <f t="shared" si="3"/>
        <v>0</v>
      </c>
      <c r="V30" s="174">
        <f t="shared" si="4"/>
        <v>0</v>
      </c>
      <c r="W30" s="176">
        <f t="shared" si="5"/>
        <v>0</v>
      </c>
      <c r="X30" s="177">
        <f t="shared" si="9"/>
        <v>0</v>
      </c>
      <c r="Y30" s="178">
        <f>'concesión 2026'!U30</f>
        <v>0</v>
      </c>
      <c r="Z30" s="179">
        <f>'concesión 2026'!V30</f>
        <v>0</v>
      </c>
      <c r="AA30" s="180">
        <f t="shared" si="6"/>
        <v>0</v>
      </c>
      <c r="AB30" s="181"/>
      <c r="AC30" s="642" t="str">
        <f t="shared" si="7"/>
        <v/>
      </c>
      <c r="AD30" s="642">
        <f t="shared" si="8"/>
        <v>46295</v>
      </c>
      <c r="AE30" s="643">
        <f>IF($AC30="",0,IF(ISBLANK($AD30)=TRUE(),360,DAYS360($AC30,$AD30)+1)+IF(DAY($AD30)=31,VLOOKUP(MONTH($AD30),formula!$B$1:$D$12,3))+IF(AND(MONTH($AD30)=2,DAY($AD30)=28),2,0))+IF((I30=$AD$13),1,0)-Y30-Z30</f>
        <v>0</v>
      </c>
      <c r="AF30" s="610"/>
      <c r="AG30" s="73"/>
      <c r="AH30" s="73"/>
      <c r="AI30" s="73"/>
      <c r="AJ30" s="73"/>
      <c r="AK30" s="73"/>
      <c r="AL30" s="73"/>
    </row>
    <row r="31" spans="1:38" ht="12" customHeight="1" x14ac:dyDescent="0.25">
      <c r="A31" s="163" t="str">
        <f>IF('concesión 2026'!B31="","",'concesión 2026'!B31)</f>
        <v/>
      </c>
      <c r="B31" s="163" t="str">
        <f>IF('concesión 2026'!C31="","",'concesión 2026'!C31)</f>
        <v/>
      </c>
      <c r="C31" s="64" t="str">
        <f>IF('concesión 2026'!D31="","",'concesión 2026'!D31)</f>
        <v/>
      </c>
      <c r="D31" s="164" t="str">
        <f>IF('concesión 2026'!E31="","",'concesión 2026'!E31)</f>
        <v/>
      </c>
      <c r="E31" s="165" t="str">
        <f>IF('concesión 2026'!F31="","",'concesión 2026'!F31)</f>
        <v/>
      </c>
      <c r="F31" s="166" t="str">
        <f>IF('concesión 2026'!G31="","",'concesión 2026'!G31)</f>
        <v/>
      </c>
      <c r="G31" s="167" t="str">
        <f>IF('concesión 2026'!H31="","",'concesión 2026'!H31)</f>
        <v/>
      </c>
      <c r="H31" s="167" t="str">
        <f>IF('concesión 2026'!I31="","",'concesión 2026'!I31)</f>
        <v/>
      </c>
      <c r="I31" s="166" t="str">
        <f>IF('concesión 2026'!J31="","",'concesión 2026'!J31)</f>
        <v/>
      </c>
      <c r="J31" s="166" t="str">
        <f>IF('concesión 2026'!K31="","",'concesión 2026'!K31)</f>
        <v/>
      </c>
      <c r="K31" s="168" t="str">
        <f>IF('concesión 2026'!L31="","",'concesión 2026'!L31)</f>
        <v/>
      </c>
      <c r="L31" s="164" t="str">
        <f>IF('concesión 2026'!M31="","",'concesión 2026'!M31)</f>
        <v/>
      </c>
      <c r="M31" s="169">
        <f>IF('concesión 2026'!N31="",0,'concesión 2026'!N31)</f>
        <v>0</v>
      </c>
      <c r="N31" s="169">
        <f>IF('concesión 2026'!O31="",0,'concesión 2026'!O31)</f>
        <v>0</v>
      </c>
      <c r="O31" s="170">
        <f>IF('concesión 2026'!P31="",0,'concesión 2026'!P31)</f>
        <v>0</v>
      </c>
      <c r="P31" s="171">
        <f t="shared" si="0"/>
        <v>0</v>
      </c>
      <c r="Q31" s="172">
        <f>IF('concesión 2026'!R31="",0,'concesión 2026'!R31)</f>
        <v>0</v>
      </c>
      <c r="R31" s="171">
        <f>IF('concesión 2026'!T31="",0,'concesión 2026'!T31)</f>
        <v>0</v>
      </c>
      <c r="S31" s="173">
        <f t="shared" si="1"/>
        <v>0</v>
      </c>
      <c r="T31" s="174">
        <f t="shared" si="2"/>
        <v>0</v>
      </c>
      <c r="U31" s="175">
        <f t="shared" si="3"/>
        <v>0</v>
      </c>
      <c r="V31" s="174">
        <f t="shared" si="4"/>
        <v>0</v>
      </c>
      <c r="W31" s="176">
        <f t="shared" si="5"/>
        <v>0</v>
      </c>
      <c r="X31" s="177">
        <f t="shared" si="9"/>
        <v>0</v>
      </c>
      <c r="Y31" s="178">
        <f>'concesión 2026'!U31</f>
        <v>0</v>
      </c>
      <c r="Z31" s="179">
        <f>'concesión 2026'!V31</f>
        <v>0</v>
      </c>
      <c r="AA31" s="180">
        <f t="shared" si="6"/>
        <v>0</v>
      </c>
      <c r="AB31" s="181"/>
      <c r="AC31" s="642" t="str">
        <f t="shared" si="7"/>
        <v/>
      </c>
      <c r="AD31" s="642">
        <f t="shared" si="8"/>
        <v>46295</v>
      </c>
      <c r="AE31" s="643">
        <f>IF($AC31="",0,IF(ISBLANK($AD31)=TRUE(),360,DAYS360($AC31,$AD31)+1)+IF(DAY($AD31)=31,VLOOKUP(MONTH($AD31),formula!$B$1:$D$12,3))+IF(AND(MONTH($AD31)=2,DAY($AD31)=28),2,0))+IF((I31=$AD$13),1,0)-Y31-Z31</f>
        <v>0</v>
      </c>
      <c r="AF31" s="610"/>
      <c r="AG31" s="73"/>
      <c r="AH31" s="73"/>
      <c r="AI31" s="73"/>
      <c r="AJ31" s="73"/>
      <c r="AK31" s="73"/>
      <c r="AL31" s="73"/>
    </row>
    <row r="32" spans="1:38" ht="12" customHeight="1" x14ac:dyDescent="0.25">
      <c r="A32" s="163" t="str">
        <f>IF('concesión 2026'!B32="","",'concesión 2026'!B32)</f>
        <v/>
      </c>
      <c r="B32" s="163" t="str">
        <f>IF('concesión 2026'!C32="","",'concesión 2026'!C32)</f>
        <v/>
      </c>
      <c r="C32" s="64" t="str">
        <f>IF('concesión 2026'!D32="","",'concesión 2026'!D32)</f>
        <v/>
      </c>
      <c r="D32" s="164" t="str">
        <f>IF('concesión 2026'!E32="","",'concesión 2026'!E32)</f>
        <v/>
      </c>
      <c r="E32" s="165" t="str">
        <f>IF('concesión 2026'!F32="","",'concesión 2026'!F32)</f>
        <v/>
      </c>
      <c r="F32" s="166" t="str">
        <f>IF('concesión 2026'!G32="","",'concesión 2026'!G32)</f>
        <v/>
      </c>
      <c r="G32" s="167" t="str">
        <f>IF('concesión 2026'!H32="","",'concesión 2026'!H32)</f>
        <v/>
      </c>
      <c r="H32" s="167" t="str">
        <f>IF('concesión 2026'!I32="","",'concesión 2026'!I32)</f>
        <v/>
      </c>
      <c r="I32" s="166" t="str">
        <f>IF('concesión 2026'!J32="","",'concesión 2026'!J32)</f>
        <v/>
      </c>
      <c r="J32" s="166" t="str">
        <f>IF('concesión 2026'!K32="","",'concesión 2026'!K32)</f>
        <v/>
      </c>
      <c r="K32" s="168" t="str">
        <f>IF('concesión 2026'!L32="","",'concesión 2026'!L32)</f>
        <v/>
      </c>
      <c r="L32" s="164" t="str">
        <f>IF('concesión 2026'!M32="","",'concesión 2026'!M32)</f>
        <v/>
      </c>
      <c r="M32" s="169">
        <f>IF('concesión 2026'!N32="",0,'concesión 2026'!N32)</f>
        <v>0</v>
      </c>
      <c r="N32" s="169">
        <f>IF('concesión 2026'!O32="",0,'concesión 2026'!O32)</f>
        <v>0</v>
      </c>
      <c r="O32" s="170">
        <f>IF('concesión 2026'!P32="",0,'concesión 2026'!P32)</f>
        <v>0</v>
      </c>
      <c r="P32" s="171">
        <f t="shared" si="0"/>
        <v>0</v>
      </c>
      <c r="Q32" s="172">
        <f>IF('concesión 2026'!R32="",0,'concesión 2026'!R32)</f>
        <v>0</v>
      </c>
      <c r="R32" s="171">
        <f>IF('concesión 2026'!T32="",0,'concesión 2026'!T32)</f>
        <v>0</v>
      </c>
      <c r="S32" s="173">
        <f t="shared" si="1"/>
        <v>0</v>
      </c>
      <c r="T32" s="174">
        <f t="shared" si="2"/>
        <v>0</v>
      </c>
      <c r="U32" s="175">
        <f t="shared" si="3"/>
        <v>0</v>
      </c>
      <c r="V32" s="174">
        <f t="shared" si="4"/>
        <v>0</v>
      </c>
      <c r="W32" s="176">
        <f t="shared" si="5"/>
        <v>0</v>
      </c>
      <c r="X32" s="177">
        <f t="shared" si="9"/>
        <v>0</v>
      </c>
      <c r="Y32" s="178">
        <f>'concesión 2026'!U32</f>
        <v>0</v>
      </c>
      <c r="Z32" s="179">
        <f>'concesión 2026'!V32</f>
        <v>0</v>
      </c>
      <c r="AA32" s="180">
        <f t="shared" si="6"/>
        <v>0</v>
      </c>
      <c r="AB32" s="181"/>
      <c r="AC32" s="642" t="str">
        <f t="shared" si="7"/>
        <v/>
      </c>
      <c r="AD32" s="642">
        <f t="shared" si="8"/>
        <v>46295</v>
      </c>
      <c r="AE32" s="643">
        <f>IF($AC32="",0,IF(ISBLANK($AD32)=TRUE(),360,DAYS360($AC32,$AD32)+1)+IF(DAY($AD32)=31,VLOOKUP(MONTH($AD32),formula!$B$1:$D$12,3))+IF(AND(MONTH($AD32)=2,DAY($AD32)=28),2,0))+IF((I32=$AD$13),1,0)-Y32-Z32</f>
        <v>0</v>
      </c>
      <c r="AF32" s="610"/>
      <c r="AG32" s="73"/>
      <c r="AH32" s="73"/>
      <c r="AI32" s="73"/>
      <c r="AJ32" s="73"/>
      <c r="AK32" s="73"/>
      <c r="AL32" s="73"/>
    </row>
    <row r="33" spans="1:1024" ht="16.5" customHeight="1" x14ac:dyDescent="0.25">
      <c r="A33" s="163" t="str">
        <f>IF('concesión 2026'!B33="","",'concesión 2026'!B33)</f>
        <v/>
      </c>
      <c r="B33" s="163" t="str">
        <f>IF('concesión 2026'!C33="","",'concesión 2026'!C33)</f>
        <v/>
      </c>
      <c r="C33" s="64" t="str">
        <f>IF('concesión 2026'!D33="","",'concesión 2026'!D33)</f>
        <v/>
      </c>
      <c r="D33" s="164" t="str">
        <f>IF('concesión 2026'!E33="","",'concesión 2026'!E33)</f>
        <v/>
      </c>
      <c r="E33" s="165" t="str">
        <f>IF('concesión 2026'!F33="","",'concesión 2026'!F33)</f>
        <v/>
      </c>
      <c r="F33" s="166" t="str">
        <f>IF('concesión 2026'!G33="","",'concesión 2026'!G33)</f>
        <v/>
      </c>
      <c r="G33" s="167" t="str">
        <f>IF('concesión 2026'!H33="","",'concesión 2026'!H33)</f>
        <v/>
      </c>
      <c r="H33" s="167" t="str">
        <f>IF('concesión 2026'!I33="","",'concesión 2026'!I33)</f>
        <v/>
      </c>
      <c r="I33" s="166" t="str">
        <f>IF('concesión 2026'!J33="","",'concesión 2026'!J33)</f>
        <v/>
      </c>
      <c r="J33" s="166" t="str">
        <f>IF('concesión 2026'!K33="","",'concesión 2026'!K33)</f>
        <v/>
      </c>
      <c r="K33" s="168" t="str">
        <f>IF('concesión 2026'!L33="","",'concesión 2026'!L33)</f>
        <v/>
      </c>
      <c r="L33" s="164" t="str">
        <f>IF('concesión 2026'!M33="","",'concesión 2026'!M33)</f>
        <v/>
      </c>
      <c r="M33" s="169">
        <f>IF('concesión 2026'!N33="",0,'concesión 2026'!N33)</f>
        <v>0</v>
      </c>
      <c r="N33" s="169">
        <f>IF('concesión 2026'!O33="",0,'concesión 2026'!O33)</f>
        <v>0</v>
      </c>
      <c r="O33" s="170">
        <f>IF('concesión 2026'!P33="",0,'concesión 2026'!P33)</f>
        <v>0</v>
      </c>
      <c r="P33" s="171">
        <f t="shared" si="0"/>
        <v>0</v>
      </c>
      <c r="Q33" s="172">
        <f>IF('concesión 2026'!R33="",0,'concesión 2026'!R33)</f>
        <v>0</v>
      </c>
      <c r="R33" s="171">
        <f>IF('concesión 2026'!T33="",0,'concesión 2026'!T33)</f>
        <v>0</v>
      </c>
      <c r="S33" s="173">
        <f t="shared" si="1"/>
        <v>0</v>
      </c>
      <c r="T33" s="174">
        <f t="shared" si="2"/>
        <v>0</v>
      </c>
      <c r="U33" s="175">
        <f t="shared" si="3"/>
        <v>0</v>
      </c>
      <c r="V33" s="174">
        <f t="shared" si="4"/>
        <v>0</v>
      </c>
      <c r="W33" s="176">
        <f t="shared" si="5"/>
        <v>0</v>
      </c>
      <c r="X33" s="177">
        <f t="shared" si="9"/>
        <v>0</v>
      </c>
      <c r="Y33" s="178">
        <f>'concesión 2026'!U33</f>
        <v>0</v>
      </c>
      <c r="Z33" s="179">
        <f>'concesión 2026'!V33</f>
        <v>0</v>
      </c>
      <c r="AA33" s="180">
        <f t="shared" si="6"/>
        <v>0</v>
      </c>
      <c r="AB33" s="181"/>
      <c r="AC33" s="642" t="str">
        <f t="shared" si="7"/>
        <v/>
      </c>
      <c r="AD33" s="642">
        <f t="shared" si="8"/>
        <v>46295</v>
      </c>
      <c r="AE33" s="643">
        <f>IF($AC33="",0,IF(ISBLANK($AD33)=TRUE(),360,DAYS360($AC33,$AD33)+1)+IF(DAY($AD33)=31,VLOOKUP(MONTH($AD33),formula!$B$1:$D$12,3))+IF(AND(MONTH($AD33)=2,DAY($AD33)=28),2,0))+IF((I33=$AD$13),1,0)-Y33-Z33</f>
        <v>0</v>
      </c>
      <c r="AF33" s="610"/>
      <c r="AG33" s="73"/>
      <c r="AH33" s="73"/>
      <c r="AI33" s="73"/>
      <c r="AJ33" s="73"/>
      <c r="AK33" s="73"/>
      <c r="AL33" s="73"/>
    </row>
    <row r="34" spans="1:1024" s="5" customFormat="1" ht="17.25" customHeight="1" x14ac:dyDescent="0.25">
      <c r="A34" s="182" t="str">
        <f>IF('concesión 2026'!B33="","",'concesión 2026'!B33)</f>
        <v/>
      </c>
      <c r="B34" s="183"/>
      <c r="C34" s="184"/>
      <c r="D34" s="183"/>
      <c r="E34" s="185"/>
      <c r="F34" s="186"/>
      <c r="G34" s="715"/>
      <c r="H34" s="716" t="s">
        <v>52</v>
      </c>
      <c r="I34" s="716"/>
      <c r="J34" s="187"/>
      <c r="M34" s="188">
        <f>SUM(M14:M33)</f>
        <v>0</v>
      </c>
      <c r="N34" s="188">
        <f>SUM(N14:N33)</f>
        <v>0</v>
      </c>
      <c r="O34" s="188">
        <f>SUM(O14:O33)</f>
        <v>0</v>
      </c>
      <c r="P34" s="189">
        <f>SUM(P14:P33)</f>
        <v>0</v>
      </c>
      <c r="Q34" s="190"/>
      <c r="R34" s="189">
        <f>SUM(R14:R33)</f>
        <v>0</v>
      </c>
      <c r="S34" s="191">
        <f>SUM(S14:S33)</f>
        <v>0</v>
      </c>
      <c r="T34" s="191">
        <f>SUM(T14:T33)</f>
        <v>0</v>
      </c>
      <c r="U34" s="192">
        <f>SUM(U14:U33)</f>
        <v>0</v>
      </c>
      <c r="V34" s="193">
        <f>SUM(V14:V33)</f>
        <v>0</v>
      </c>
      <c r="W34" s="194"/>
      <c r="X34" s="195">
        <f>SUM(X14:X33)</f>
        <v>0</v>
      </c>
      <c r="Y34" s="196"/>
      <c r="Z34" s="197"/>
      <c r="AA34" s="198">
        <f>SUM(AA14:AA33)</f>
        <v>0</v>
      </c>
      <c r="AB34" s="199"/>
      <c r="AC34" s="642"/>
      <c r="AD34" s="642"/>
      <c r="AE34" s="643"/>
      <c r="AF34" s="610"/>
      <c r="AG34" s="73"/>
      <c r="AH34" s="73"/>
      <c r="AI34" s="73"/>
      <c r="AJ34" s="73"/>
      <c r="AK34" s="73"/>
      <c r="AL34" s="73"/>
      <c r="AMJ34"/>
    </row>
    <row r="35" spans="1:1024" s="160" customFormat="1" ht="18.75" customHeight="1" x14ac:dyDescent="0.25">
      <c r="A35" s="200" t="str">
        <f>IF('concesión 2026'!B34="","",'concesión 2026'!B34)</f>
        <v/>
      </c>
      <c r="C35" s="201"/>
      <c r="D35" s="201"/>
      <c r="E35" s="201"/>
      <c r="F35" s="202"/>
      <c r="G35" s="715"/>
      <c r="H35" s="93" t="s">
        <v>54</v>
      </c>
      <c r="I35" s="93" t="s">
        <v>284</v>
      </c>
      <c r="J35" s="202"/>
      <c r="M35" s="203"/>
      <c r="N35" s="203"/>
      <c r="O35" s="203"/>
      <c r="Q35" s="204"/>
      <c r="R35" s="205"/>
      <c r="S35" s="205"/>
      <c r="T35" s="206"/>
      <c r="U35" s="207"/>
      <c r="V35" s="208"/>
      <c r="W35" s="209"/>
      <c r="X35" s="717"/>
      <c r="Y35" s="717"/>
      <c r="Z35" s="210"/>
      <c r="AA35" s="211" t="str">
        <f>IF(ISBLANK(G35),"",IF(G35&gt;=$AC$13,G35,IF(AND(ISBLANK(H35)=TRUE(),G35&lt;$AC$13),$AC$13,IF(H35&gt;=$AC$13,$AC$13,""))))</f>
        <v/>
      </c>
      <c r="AB35" s="211">
        <f>IF(AND(ISBLANK(G35),ISBLANK(H35)),"",(IF(ISBLANK(H35)=TRUE(),$AD$13,IF(H35&lt;$AD$13,H35,$AD$13))))</f>
        <v>46295</v>
      </c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J35"/>
    </row>
    <row r="36" spans="1:1024" s="160" customFormat="1" ht="12" customHeight="1" x14ac:dyDescent="0.25">
      <c r="A36" s="212" t="str">
        <f>IF('concesión 2026'!B35="","",'concesión 2026'!B35)</f>
        <v/>
      </c>
      <c r="C36" s="201"/>
      <c r="D36" s="212"/>
      <c r="E36" s="201"/>
      <c r="G36" s="94" t="s">
        <v>44</v>
      </c>
      <c r="H36" s="94">
        <v>1500</v>
      </c>
      <c r="I36" s="93">
        <v>21000</v>
      </c>
      <c r="J36" s="213">
        <v>1</v>
      </c>
      <c r="M36" s="202"/>
      <c r="N36" s="201"/>
      <c r="O36" s="201"/>
      <c r="P36" s="201"/>
      <c r="Q36" s="201"/>
      <c r="R36" s="201"/>
      <c r="S36" s="214"/>
      <c r="T36" s="214"/>
      <c r="U36" s="214"/>
      <c r="V36" s="214"/>
      <c r="W36" s="215"/>
      <c r="X36" s="214"/>
      <c r="Y36" s="214"/>
      <c r="Z36" s="216"/>
      <c r="AA36" s="211" t="str">
        <f>IF(ISBLANK(G36),"",IF(G36&gt;=$AC$13,G36,IF(AND(ISBLANK(H36)=TRUE(),G36&lt;$AC$13),$AC$13,IF(H36&gt;=$AC$13,$AC$13,""))))</f>
        <v>Técnico/a</v>
      </c>
      <c r="AB36" s="211">
        <f>IF(AND(ISBLANK(G36),ISBLANK(H36)),"",(IF(ISBLANK(H36)=TRUE(),$AD$13,IF(H36&lt;$AD$13,H36,$AD$13))))</f>
        <v>1500</v>
      </c>
      <c r="AC36" s="159"/>
      <c r="AD36" s="159"/>
      <c r="AE36" s="159"/>
      <c r="AF36" s="159"/>
      <c r="AG36" s="159"/>
      <c r="AH36" s="159"/>
      <c r="AI36" s="159"/>
      <c r="AJ36" s="159"/>
      <c r="AK36" s="159"/>
      <c r="AMJ36"/>
    </row>
    <row r="37" spans="1:1024" s="160" customFormat="1" ht="12" customHeight="1" x14ac:dyDescent="0.25">
      <c r="A37" s="200" t="str">
        <f>IF('concesión 2026'!B36="","",'concesión 2026'!B36)</f>
        <v/>
      </c>
      <c r="C37" s="201"/>
      <c r="D37" s="201"/>
      <c r="E37" s="201"/>
      <c r="F37" s="202"/>
      <c r="G37" s="94" t="s">
        <v>50</v>
      </c>
      <c r="H37" s="94">
        <v>1200</v>
      </c>
      <c r="I37" s="93">
        <v>16800</v>
      </c>
      <c r="J37" s="95">
        <v>1</v>
      </c>
      <c r="M37" s="202"/>
      <c r="N37" s="201"/>
      <c r="O37" s="201"/>
      <c r="P37" s="201"/>
      <c r="Q37" s="201"/>
      <c r="R37" s="201"/>
      <c r="S37" s="214"/>
      <c r="T37" s="214"/>
      <c r="U37" s="214"/>
      <c r="V37" s="214"/>
      <c r="W37" s="215"/>
      <c r="X37" s="214"/>
      <c r="Y37" s="214"/>
      <c r="Z37" s="159"/>
      <c r="AA37" s="217"/>
      <c r="AB37" s="217"/>
      <c r="AC37" s="159"/>
      <c r="AD37" s="159"/>
      <c r="AE37" s="159"/>
      <c r="AF37" s="159"/>
      <c r="AG37" s="159"/>
      <c r="AH37" s="159"/>
      <c r="AI37" s="159"/>
      <c r="AJ37" s="159"/>
      <c r="AK37" s="159"/>
      <c r="AMJ37"/>
    </row>
    <row r="38" spans="1:1024" s="157" customFormat="1" ht="39.75" customHeight="1" x14ac:dyDescent="0.3">
      <c r="A38" s="712" t="s">
        <v>290</v>
      </c>
      <c r="B38" s="712"/>
      <c r="C38" s="712"/>
      <c r="D38" s="712"/>
      <c r="E38" s="712"/>
      <c r="F38" s="712"/>
      <c r="G38" s="712"/>
      <c r="H38" s="712"/>
      <c r="I38" s="712"/>
      <c r="J38" s="712"/>
      <c r="K38" s="712"/>
      <c r="L38" s="698" t="s">
        <v>273</v>
      </c>
      <c r="M38" s="698"/>
      <c r="N38" s="698"/>
      <c r="O38" s="698"/>
      <c r="P38" s="699" t="s">
        <v>274</v>
      </c>
      <c r="Q38" s="699"/>
      <c r="R38" s="699"/>
      <c r="S38" s="699"/>
      <c r="T38" s="699"/>
      <c r="U38" s="699"/>
      <c r="V38" s="699"/>
      <c r="W38" s="699"/>
      <c r="X38" s="218"/>
      <c r="Y38" s="218"/>
      <c r="Z38" s="218"/>
      <c r="AA38" s="218"/>
      <c r="AB38" s="702" t="s">
        <v>59</v>
      </c>
      <c r="AC38" s="219"/>
      <c r="AD38" s="156"/>
      <c r="AE38" s="156"/>
      <c r="AF38" s="156"/>
      <c r="AG38" s="156"/>
      <c r="AH38" s="156"/>
      <c r="AI38" s="156"/>
      <c r="AJ38" s="156"/>
      <c r="AK38" s="156"/>
      <c r="AMJ38"/>
    </row>
    <row r="39" spans="1:1024" ht="26.45" customHeight="1" x14ac:dyDescent="0.25">
      <c r="A39" s="703" t="s">
        <v>60</v>
      </c>
      <c r="B39" s="704" t="s">
        <v>61</v>
      </c>
      <c r="C39" s="705" t="s">
        <v>22</v>
      </c>
      <c r="D39" s="706" t="s">
        <v>88</v>
      </c>
      <c r="E39" s="706"/>
      <c r="F39" s="707" t="s">
        <v>24</v>
      </c>
      <c r="G39" s="708" t="s">
        <v>81</v>
      </c>
      <c r="H39" s="708" t="s">
        <v>26</v>
      </c>
      <c r="I39" s="704" t="s">
        <v>63</v>
      </c>
      <c r="J39" s="704" t="s">
        <v>28</v>
      </c>
      <c r="K39" s="705" t="s">
        <v>89</v>
      </c>
      <c r="L39" s="709" t="s">
        <v>33</v>
      </c>
      <c r="M39" s="709"/>
      <c r="N39" s="710" t="s">
        <v>90</v>
      </c>
      <c r="O39" s="695" t="s">
        <v>91</v>
      </c>
      <c r="P39" s="696" t="s">
        <v>92</v>
      </c>
      <c r="Q39" s="697" t="s">
        <v>93</v>
      </c>
      <c r="R39" s="697" t="s">
        <v>89</v>
      </c>
      <c r="S39" s="711" t="s">
        <v>64</v>
      </c>
      <c r="T39" s="711"/>
      <c r="U39" s="690" t="s">
        <v>94</v>
      </c>
      <c r="V39" s="691" t="s">
        <v>275</v>
      </c>
      <c r="W39" s="692" t="s">
        <v>86</v>
      </c>
      <c r="X39" s="693" t="s">
        <v>277</v>
      </c>
      <c r="Y39" s="694" t="s">
        <v>58</v>
      </c>
      <c r="Z39" s="685" t="s">
        <v>276</v>
      </c>
      <c r="AA39" s="685"/>
      <c r="AB39" s="702"/>
    </row>
    <row r="40" spans="1:1024" ht="35.25" customHeight="1" x14ac:dyDescent="0.25">
      <c r="A40" s="703"/>
      <c r="B40" s="704"/>
      <c r="C40" s="705"/>
      <c r="D40" s="158" t="s">
        <v>35</v>
      </c>
      <c r="E40" s="162" t="s">
        <v>36</v>
      </c>
      <c r="F40" s="707"/>
      <c r="G40" s="708"/>
      <c r="H40" s="708"/>
      <c r="I40" s="704"/>
      <c r="J40" s="704"/>
      <c r="K40" s="705"/>
      <c r="L40" s="97">
        <v>45931</v>
      </c>
      <c r="M40" s="97">
        <v>46295</v>
      </c>
      <c r="N40" s="710"/>
      <c r="O40" s="695"/>
      <c r="P40" s="696"/>
      <c r="Q40" s="697"/>
      <c r="R40" s="697"/>
      <c r="S40" s="97">
        <v>45931</v>
      </c>
      <c r="T40" s="97">
        <v>46295</v>
      </c>
      <c r="U40" s="690"/>
      <c r="V40" s="691"/>
      <c r="W40" s="692"/>
      <c r="X40" s="693"/>
      <c r="Y40" s="694"/>
      <c r="Z40" s="220" t="s">
        <v>95</v>
      </c>
      <c r="AA40" s="221" t="s">
        <v>96</v>
      </c>
      <c r="AB40" s="702"/>
    </row>
    <row r="41" spans="1:1024" x14ac:dyDescent="0.25">
      <c r="A41" s="222" t="str">
        <f>IF('concesión 2026'!A42="","",'concesión 2026'!A42)</f>
        <v/>
      </c>
      <c r="B41" s="223" t="str">
        <f>IF('concesión 2026'!B42="","",'concesión 2026'!B42)</f>
        <v/>
      </c>
      <c r="C41" s="224" t="str">
        <f>IF('concesión 2026'!C42="","",'concesión 2026'!C42)</f>
        <v/>
      </c>
      <c r="D41" s="224" t="str">
        <f>IF('concesión 2026'!D42="","",'concesión 2026'!D42)</f>
        <v/>
      </c>
      <c r="E41" s="621" t="str">
        <f>IF('concesión 2026'!E42="","",'concesión 2026'!E42)</f>
        <v/>
      </c>
      <c r="F41" s="225" t="str">
        <f>IF('concesión 2026'!F42="","",'concesión 2026'!F42)</f>
        <v/>
      </c>
      <c r="G41" s="226" t="str">
        <f>IF('concesión 2026'!G42="","",'concesión 2026'!G42)</f>
        <v/>
      </c>
      <c r="H41" s="226" t="str">
        <f>IF('concesión 2026'!H42="","",'concesión 2026'!H42)</f>
        <v/>
      </c>
      <c r="I41" s="227" t="str">
        <f>IF('concesión 2026'!I42="","",'concesión 2026'!I42)</f>
        <v/>
      </c>
      <c r="J41" s="227" t="str">
        <f>IF('concesión 2026'!J42="","",'concesión 2026'!J42)</f>
        <v/>
      </c>
      <c r="K41" s="228" t="str">
        <f>IF('concesión 2026'!K42="","",'concesión 2026'!K42)</f>
        <v/>
      </c>
      <c r="L41" s="229" t="str">
        <f>'concesión 2026'!L42</f>
        <v/>
      </c>
      <c r="M41" s="229" t="str">
        <f>'concesión 2026'!M42</f>
        <v/>
      </c>
      <c r="N41" s="60">
        <f>'concesión 2026'!N42</f>
        <v>0</v>
      </c>
      <c r="O41" s="230">
        <f>'concesión 2026'!O42</f>
        <v>0</v>
      </c>
      <c r="P41" s="231" t="str">
        <f t="shared" ref="P41" si="10">IF(J41&lt;$S$40,"",IF(I41="","",I41))</f>
        <v/>
      </c>
      <c r="Q41" s="232" t="str">
        <f t="shared" ref="Q41" si="11">IF(J41&lt;$S$40,"",IF(J41="","",J41))</f>
        <v/>
      </c>
      <c r="R41" s="233" t="str">
        <f t="shared" ref="R41" si="12">IF(J41&lt;$S$40,"",IF(K41="","",K41))</f>
        <v/>
      </c>
      <c r="S41" s="234" t="str">
        <f t="shared" ref="S41" si="13">IF(P41="","",IF(P41&gt;$T$40,"",IF(P41&gt;$S$40,P41,$S$40)))</f>
        <v/>
      </c>
      <c r="T41" s="234" t="str">
        <f t="shared" ref="T41" si="14">IF(AND(P41="",Q41=""),"",(IF(Q41="",$T$40,IF(Q41&lt;$S$40," ",IF(Q41&gt;$T$40,T$40,Q41)))))</f>
        <v/>
      </c>
      <c r="U41" s="235">
        <f>IF($S41="",0,IF(ISBLANK($T41)=TRUE(),360,DAYS360($S41,$T41)+1)+IF(DAY($T41)=31,VLOOKUP(MONTH($T41),formula!$B$1:$D$12,3))+IF(AND(MONTH($T41)=2,DAY($T41)=28),2,0))-Z41-AA41</f>
        <v>0</v>
      </c>
      <c r="V41" s="236">
        <f>ROUND(IF(U41=0,0,(2400/360)*U41*R41),2)</f>
        <v>0</v>
      </c>
      <c r="W41" s="237">
        <f t="shared" ref="W41" si="15">+V41-O41</f>
        <v>0</v>
      </c>
      <c r="X41" s="238">
        <f t="shared" ref="X41" si="16">IF(V41=0,0,(V41*$Q$203)/$V$197)</f>
        <v>0</v>
      </c>
      <c r="Y41" s="239"/>
      <c r="Z41" s="240"/>
      <c r="AA41" s="241"/>
      <c r="AB41" s="242"/>
      <c r="AC41" s="243"/>
    </row>
    <row r="42" spans="1:1024" x14ac:dyDescent="0.25">
      <c r="A42" s="222" t="str">
        <f>IF('concesión 2026'!A43="","",'concesión 2026'!A43)</f>
        <v/>
      </c>
      <c r="B42" s="223" t="str">
        <f>IF('concesión 2026'!B43="","",'concesión 2026'!B43)</f>
        <v/>
      </c>
      <c r="C42" s="224" t="str">
        <f>IF('concesión 2026'!C43="","",'concesión 2026'!C43)</f>
        <v/>
      </c>
      <c r="D42" s="224" t="str">
        <f>IF('concesión 2026'!D43="","",'concesión 2026'!D43)</f>
        <v/>
      </c>
      <c r="E42" s="621" t="str">
        <f>IF('concesión 2026'!E43="","",'concesión 2026'!E43)</f>
        <v/>
      </c>
      <c r="F42" s="225" t="str">
        <f>IF('concesión 2026'!F43="","",'concesión 2026'!F43)</f>
        <v/>
      </c>
      <c r="G42" s="226" t="str">
        <f>IF('concesión 2026'!G43="","",'concesión 2026'!G43)</f>
        <v/>
      </c>
      <c r="H42" s="226" t="str">
        <f>IF('concesión 2026'!H43="","",'concesión 2026'!H43)</f>
        <v/>
      </c>
      <c r="I42" s="227" t="str">
        <f>IF('concesión 2026'!I43="","",'concesión 2026'!I43)</f>
        <v/>
      </c>
      <c r="J42" s="227" t="str">
        <f>IF('concesión 2026'!J43="","",'concesión 2026'!J43)</f>
        <v/>
      </c>
      <c r="K42" s="228" t="str">
        <f>IF('concesión 2026'!K43="","",'concesión 2026'!K43)</f>
        <v/>
      </c>
      <c r="L42" s="229" t="str">
        <f>'concesión 2026'!L43</f>
        <v/>
      </c>
      <c r="M42" s="229" t="str">
        <f>'concesión 2026'!M43</f>
        <v/>
      </c>
      <c r="N42" s="633">
        <f>'concesión 2026'!N43</f>
        <v>0</v>
      </c>
      <c r="O42" s="230">
        <f>'concesión 2026'!O43</f>
        <v>0</v>
      </c>
      <c r="P42" s="231" t="str">
        <f t="shared" ref="P42:P105" si="17">IF(J42&lt;$S$40,"",IF(I42="","",I42))</f>
        <v/>
      </c>
      <c r="Q42" s="232" t="str">
        <f t="shared" ref="Q42:Q105" si="18">IF(J42&lt;$S$40,"",IF(J42="","",J42))</f>
        <v/>
      </c>
      <c r="R42" s="233" t="str">
        <f t="shared" ref="R42:R105" si="19">IF(J42&lt;$S$40,"",IF(K42="","",K42))</f>
        <v/>
      </c>
      <c r="S42" s="234" t="str">
        <f t="shared" ref="S42:S105" si="20">IF(P42="","",IF(P42&gt;$T$40,"",IF(P42&gt;$S$40,P42,$S$40)))</f>
        <v/>
      </c>
      <c r="T42" s="234" t="str">
        <f t="shared" ref="T42:T105" si="21">IF(AND(P42="",Q42=""),"",(IF(Q42="",$T$40,IF(Q42&lt;$S$40," ",IF(Q42&gt;$T$40,T$40,Q42)))))</f>
        <v/>
      </c>
      <c r="U42" s="235">
        <f>IF($S42="",0,IF(ISBLANK($T42)=TRUE(),360,DAYS360($S42,$T42)+1)+IF(DAY($T42)=31,VLOOKUP(MONTH($T42),formula!$B$1:$D$12,3))+IF(AND(MONTH($T42)=2,DAY($T42)=28),2,0))-Z42-AA42</f>
        <v>0</v>
      </c>
      <c r="V42" s="236">
        <f t="shared" ref="V42:V105" si="22">ROUND(IF(U42=0,0,(2400/360)*U42*R42),2)</f>
        <v>0</v>
      </c>
      <c r="W42" s="237">
        <f t="shared" ref="W42:W105" si="23">+V42-O42</f>
        <v>0</v>
      </c>
      <c r="X42" s="238">
        <f t="shared" ref="X42:X105" si="24">IF(V42=0,0,(V42*$Q$203)/$V$197)</f>
        <v>0</v>
      </c>
      <c r="Y42" s="239"/>
      <c r="Z42" s="240"/>
      <c r="AA42" s="241"/>
      <c r="AB42" s="242"/>
      <c r="AC42" s="243"/>
    </row>
    <row r="43" spans="1:1024" x14ac:dyDescent="0.25">
      <c r="A43" s="222" t="str">
        <f>IF('concesión 2026'!A44="","",'concesión 2026'!A44)</f>
        <v/>
      </c>
      <c r="B43" s="223" t="str">
        <f>IF('concesión 2026'!B44="","",'concesión 2026'!B44)</f>
        <v/>
      </c>
      <c r="C43" s="224" t="str">
        <f>IF('concesión 2026'!C44="","",'concesión 2026'!C44)</f>
        <v/>
      </c>
      <c r="D43" s="224" t="str">
        <f>IF('concesión 2026'!D44="","",'concesión 2026'!D44)</f>
        <v/>
      </c>
      <c r="E43" s="621" t="str">
        <f>IF('concesión 2026'!E44="","",'concesión 2026'!E44)</f>
        <v/>
      </c>
      <c r="F43" s="225" t="str">
        <f>IF('concesión 2026'!F44="","",'concesión 2026'!F44)</f>
        <v/>
      </c>
      <c r="G43" s="226" t="str">
        <f>IF('concesión 2026'!G44="","",'concesión 2026'!G44)</f>
        <v/>
      </c>
      <c r="H43" s="226" t="str">
        <f>IF('concesión 2026'!H44="","",'concesión 2026'!H44)</f>
        <v/>
      </c>
      <c r="I43" s="227" t="str">
        <f>IF('concesión 2026'!I44="","",'concesión 2026'!I44)</f>
        <v/>
      </c>
      <c r="J43" s="227" t="str">
        <f>IF('concesión 2026'!J44="","",'concesión 2026'!J44)</f>
        <v/>
      </c>
      <c r="K43" s="228" t="str">
        <f>IF('concesión 2026'!K44="","",'concesión 2026'!K44)</f>
        <v/>
      </c>
      <c r="L43" s="229" t="str">
        <f>'concesión 2026'!L44</f>
        <v/>
      </c>
      <c r="M43" s="229" t="str">
        <f>'concesión 2026'!M44</f>
        <v/>
      </c>
      <c r="N43" s="633">
        <f>'concesión 2026'!N44</f>
        <v>0</v>
      </c>
      <c r="O43" s="230">
        <f>'concesión 2026'!O44</f>
        <v>0</v>
      </c>
      <c r="P43" s="231" t="str">
        <f t="shared" si="17"/>
        <v/>
      </c>
      <c r="Q43" s="232" t="str">
        <f t="shared" si="18"/>
        <v/>
      </c>
      <c r="R43" s="233" t="str">
        <f t="shared" si="19"/>
        <v/>
      </c>
      <c r="S43" s="234" t="str">
        <f t="shared" si="20"/>
        <v/>
      </c>
      <c r="T43" s="234" t="str">
        <f t="shared" si="21"/>
        <v/>
      </c>
      <c r="U43" s="235">
        <f>IF($S43="",0,IF(ISBLANK($T43)=TRUE(),360,DAYS360($S43,$T43)+1)+IF(DAY($T43)=31,VLOOKUP(MONTH($T43),formula!$B$1:$D$12,3))+IF(AND(MONTH($T43)=2,DAY($T43)=28),2,0))-Z43-AA43</f>
        <v>0</v>
      </c>
      <c r="V43" s="236">
        <f t="shared" si="22"/>
        <v>0</v>
      </c>
      <c r="W43" s="237">
        <f t="shared" si="23"/>
        <v>0</v>
      </c>
      <c r="X43" s="238">
        <f t="shared" si="24"/>
        <v>0</v>
      </c>
      <c r="Y43" s="239"/>
      <c r="Z43" s="240"/>
      <c r="AA43" s="241"/>
      <c r="AB43" s="242"/>
      <c r="AC43" s="243"/>
    </row>
    <row r="44" spans="1:1024" x14ac:dyDescent="0.25">
      <c r="A44" s="222" t="str">
        <f>IF('concesión 2026'!A45="","",'concesión 2026'!A45)</f>
        <v/>
      </c>
      <c r="B44" s="223" t="str">
        <f>IF('concesión 2026'!B45="","",'concesión 2026'!B45)</f>
        <v/>
      </c>
      <c r="C44" s="224" t="str">
        <f>IF('concesión 2026'!C45="","",'concesión 2026'!C45)</f>
        <v/>
      </c>
      <c r="D44" s="224" t="str">
        <f>IF('concesión 2026'!D45="","",'concesión 2026'!D45)</f>
        <v/>
      </c>
      <c r="E44" s="621" t="str">
        <f>IF('concesión 2026'!E45="","",'concesión 2026'!E45)</f>
        <v/>
      </c>
      <c r="F44" s="225" t="str">
        <f>IF('concesión 2026'!F45="","",'concesión 2026'!F45)</f>
        <v/>
      </c>
      <c r="G44" s="226" t="str">
        <f>IF('concesión 2026'!G45="","",'concesión 2026'!G45)</f>
        <v/>
      </c>
      <c r="H44" s="226" t="str">
        <f>IF('concesión 2026'!H45="","",'concesión 2026'!H45)</f>
        <v/>
      </c>
      <c r="I44" s="227" t="str">
        <f>IF('concesión 2026'!I45="","",'concesión 2026'!I45)</f>
        <v/>
      </c>
      <c r="J44" s="227" t="str">
        <f>IF('concesión 2026'!J45="","",'concesión 2026'!J45)</f>
        <v/>
      </c>
      <c r="K44" s="228" t="str">
        <f>IF('concesión 2026'!K45="","",'concesión 2026'!K45)</f>
        <v/>
      </c>
      <c r="L44" s="229" t="str">
        <f>'concesión 2026'!L45</f>
        <v/>
      </c>
      <c r="M44" s="229" t="str">
        <f>'concesión 2026'!M45</f>
        <v/>
      </c>
      <c r="N44" s="633">
        <f>'concesión 2026'!N45</f>
        <v>0</v>
      </c>
      <c r="O44" s="230">
        <f>'concesión 2026'!O45</f>
        <v>0</v>
      </c>
      <c r="P44" s="231" t="str">
        <f t="shared" si="17"/>
        <v/>
      </c>
      <c r="Q44" s="232" t="str">
        <f t="shared" si="18"/>
        <v/>
      </c>
      <c r="R44" s="233" t="str">
        <f t="shared" si="19"/>
        <v/>
      </c>
      <c r="S44" s="234" t="str">
        <f t="shared" si="20"/>
        <v/>
      </c>
      <c r="T44" s="234" t="str">
        <f t="shared" si="21"/>
        <v/>
      </c>
      <c r="U44" s="235">
        <f>IF($S44="",0,IF(ISBLANK($T44)=TRUE(),360,DAYS360($S44,$T44)+1)+IF(DAY($T44)=31,VLOOKUP(MONTH($T44),formula!$B$1:$D$12,3))+IF(AND(MONTH($T44)=2,DAY($T44)=28),2,0))-Z44-AA44</f>
        <v>0</v>
      </c>
      <c r="V44" s="236">
        <f t="shared" si="22"/>
        <v>0</v>
      </c>
      <c r="W44" s="237">
        <f t="shared" si="23"/>
        <v>0</v>
      </c>
      <c r="X44" s="238">
        <f t="shared" si="24"/>
        <v>0</v>
      </c>
      <c r="Y44" s="239"/>
      <c r="Z44" s="240"/>
      <c r="AA44" s="241"/>
      <c r="AB44" s="242"/>
      <c r="AC44" s="243"/>
    </row>
    <row r="45" spans="1:1024" x14ac:dyDescent="0.25">
      <c r="A45" s="222" t="str">
        <f>IF('concesión 2026'!A46="","",'concesión 2026'!A46)</f>
        <v/>
      </c>
      <c r="B45" s="223" t="str">
        <f>IF('concesión 2026'!B46="","",'concesión 2026'!B46)</f>
        <v/>
      </c>
      <c r="C45" s="224" t="str">
        <f>IF('concesión 2026'!C46="","",'concesión 2026'!C46)</f>
        <v/>
      </c>
      <c r="D45" s="224" t="str">
        <f>IF('concesión 2026'!D46="","",'concesión 2026'!D46)</f>
        <v/>
      </c>
      <c r="E45" s="621" t="str">
        <f>IF('concesión 2026'!E46="","",'concesión 2026'!E46)</f>
        <v/>
      </c>
      <c r="F45" s="225" t="str">
        <f>IF('concesión 2026'!F46="","",'concesión 2026'!F46)</f>
        <v/>
      </c>
      <c r="G45" s="226" t="str">
        <f>IF('concesión 2026'!G46="","",'concesión 2026'!G46)</f>
        <v/>
      </c>
      <c r="H45" s="226" t="str">
        <f>IF('concesión 2026'!H46="","",'concesión 2026'!H46)</f>
        <v/>
      </c>
      <c r="I45" s="227" t="str">
        <f>IF('concesión 2026'!I46="","",'concesión 2026'!I46)</f>
        <v/>
      </c>
      <c r="J45" s="227" t="str">
        <f>IF('concesión 2026'!J46="","",'concesión 2026'!J46)</f>
        <v/>
      </c>
      <c r="K45" s="228" t="str">
        <f>IF('concesión 2026'!K46="","",'concesión 2026'!K46)</f>
        <v/>
      </c>
      <c r="L45" s="229" t="str">
        <f>'concesión 2026'!L46</f>
        <v/>
      </c>
      <c r="M45" s="229" t="str">
        <f>'concesión 2026'!M46</f>
        <v/>
      </c>
      <c r="N45" s="633">
        <f>'concesión 2026'!N46</f>
        <v>0</v>
      </c>
      <c r="O45" s="230">
        <f>'concesión 2026'!O46</f>
        <v>0</v>
      </c>
      <c r="P45" s="231" t="str">
        <f t="shared" si="17"/>
        <v/>
      </c>
      <c r="Q45" s="232" t="str">
        <f t="shared" si="18"/>
        <v/>
      </c>
      <c r="R45" s="233" t="str">
        <f t="shared" si="19"/>
        <v/>
      </c>
      <c r="S45" s="234" t="str">
        <f t="shared" si="20"/>
        <v/>
      </c>
      <c r="T45" s="234" t="str">
        <f t="shared" si="21"/>
        <v/>
      </c>
      <c r="U45" s="235">
        <f>IF($S45="",0,IF(ISBLANK($T45)=TRUE(),360,DAYS360($S45,$T45)+1)+IF(DAY($T45)=31,VLOOKUP(MONTH($T45),formula!$B$1:$D$12,3))+IF(AND(MONTH($T45)=2,DAY($T45)=28),2,0))-Z45-AA45</f>
        <v>0</v>
      </c>
      <c r="V45" s="236">
        <f t="shared" si="22"/>
        <v>0</v>
      </c>
      <c r="W45" s="237">
        <f t="shared" si="23"/>
        <v>0</v>
      </c>
      <c r="X45" s="238">
        <f t="shared" si="24"/>
        <v>0</v>
      </c>
      <c r="Y45" s="239"/>
      <c r="Z45" s="240"/>
      <c r="AA45" s="241"/>
      <c r="AB45" s="242"/>
      <c r="AC45" s="243"/>
    </row>
    <row r="46" spans="1:1024" x14ac:dyDescent="0.25">
      <c r="A46" s="222" t="str">
        <f>IF('concesión 2026'!A47="","",'concesión 2026'!A47)</f>
        <v/>
      </c>
      <c r="B46" s="223" t="str">
        <f>IF('concesión 2026'!B47="","",'concesión 2026'!B47)</f>
        <v/>
      </c>
      <c r="C46" s="224" t="str">
        <f>IF('concesión 2026'!C47="","",'concesión 2026'!C47)</f>
        <v/>
      </c>
      <c r="D46" s="224" t="str">
        <f>IF('concesión 2026'!D47="","",'concesión 2026'!D47)</f>
        <v/>
      </c>
      <c r="E46" s="621" t="str">
        <f>IF('concesión 2026'!E47="","",'concesión 2026'!E47)</f>
        <v/>
      </c>
      <c r="F46" s="225" t="str">
        <f>IF('concesión 2026'!F47="","",'concesión 2026'!F47)</f>
        <v/>
      </c>
      <c r="G46" s="226" t="str">
        <f>IF('concesión 2026'!G47="","",'concesión 2026'!G47)</f>
        <v/>
      </c>
      <c r="H46" s="226" t="str">
        <f>IF('concesión 2026'!H47="","",'concesión 2026'!H47)</f>
        <v/>
      </c>
      <c r="I46" s="227" t="str">
        <f>IF('concesión 2026'!I47="","",'concesión 2026'!I47)</f>
        <v/>
      </c>
      <c r="J46" s="227" t="str">
        <f>IF('concesión 2026'!J47="","",'concesión 2026'!J47)</f>
        <v/>
      </c>
      <c r="K46" s="228" t="str">
        <f>IF('concesión 2026'!K47="","",'concesión 2026'!K47)</f>
        <v/>
      </c>
      <c r="L46" s="229" t="str">
        <f>'concesión 2026'!L47</f>
        <v/>
      </c>
      <c r="M46" s="229" t="str">
        <f>'concesión 2026'!M47</f>
        <v/>
      </c>
      <c r="N46" s="633">
        <f>'concesión 2026'!N47</f>
        <v>0</v>
      </c>
      <c r="O46" s="230">
        <f>'concesión 2026'!O47</f>
        <v>0</v>
      </c>
      <c r="P46" s="231" t="str">
        <f t="shared" si="17"/>
        <v/>
      </c>
      <c r="Q46" s="232" t="str">
        <f t="shared" si="18"/>
        <v/>
      </c>
      <c r="R46" s="233" t="str">
        <f t="shared" si="19"/>
        <v/>
      </c>
      <c r="S46" s="234" t="str">
        <f t="shared" si="20"/>
        <v/>
      </c>
      <c r="T46" s="234" t="str">
        <f t="shared" si="21"/>
        <v/>
      </c>
      <c r="U46" s="235">
        <f>IF($S46="",0,IF(ISBLANK($T46)=TRUE(),360,DAYS360($S46,$T46)+1)+IF(DAY($T46)=31,VLOOKUP(MONTH($T46),formula!$B$1:$D$12,3))+IF(AND(MONTH($T46)=2,DAY($T46)=28),2,0))-Z46-AA46</f>
        <v>0</v>
      </c>
      <c r="V46" s="236">
        <f t="shared" si="22"/>
        <v>0</v>
      </c>
      <c r="W46" s="237">
        <f t="shared" si="23"/>
        <v>0</v>
      </c>
      <c r="X46" s="238">
        <f t="shared" si="24"/>
        <v>0</v>
      </c>
      <c r="Y46" s="239"/>
      <c r="Z46" s="240"/>
      <c r="AA46" s="241"/>
      <c r="AB46" s="242"/>
      <c r="AC46" s="243"/>
    </row>
    <row r="47" spans="1:1024" x14ac:dyDescent="0.25">
      <c r="A47" s="222" t="str">
        <f>IF('concesión 2026'!A48="","",'concesión 2026'!A48)</f>
        <v/>
      </c>
      <c r="B47" s="223" t="str">
        <f>IF('concesión 2026'!B48="","",'concesión 2026'!B48)</f>
        <v/>
      </c>
      <c r="C47" s="224" t="str">
        <f>IF('concesión 2026'!C48="","",'concesión 2026'!C48)</f>
        <v/>
      </c>
      <c r="D47" s="224" t="str">
        <f>IF('concesión 2026'!D48="","",'concesión 2026'!D48)</f>
        <v/>
      </c>
      <c r="E47" s="621" t="str">
        <f>IF('concesión 2026'!E48="","",'concesión 2026'!E48)</f>
        <v/>
      </c>
      <c r="F47" s="225" t="str">
        <f>IF('concesión 2026'!F48="","",'concesión 2026'!F48)</f>
        <v/>
      </c>
      <c r="G47" s="226" t="str">
        <f>IF('concesión 2026'!G48="","",'concesión 2026'!G48)</f>
        <v/>
      </c>
      <c r="H47" s="226" t="str">
        <f>IF('concesión 2026'!H48="","",'concesión 2026'!H48)</f>
        <v/>
      </c>
      <c r="I47" s="227" t="str">
        <f>IF('concesión 2026'!I48="","",'concesión 2026'!I48)</f>
        <v/>
      </c>
      <c r="J47" s="227" t="str">
        <f>IF('concesión 2026'!J48="","",'concesión 2026'!J48)</f>
        <v/>
      </c>
      <c r="K47" s="228" t="str">
        <f>IF('concesión 2026'!K48="","",'concesión 2026'!K48)</f>
        <v/>
      </c>
      <c r="L47" s="229" t="str">
        <f>'concesión 2026'!L48</f>
        <v/>
      </c>
      <c r="M47" s="229" t="str">
        <f>'concesión 2026'!M48</f>
        <v/>
      </c>
      <c r="N47" s="633">
        <f>'concesión 2026'!N48</f>
        <v>0</v>
      </c>
      <c r="O47" s="230">
        <f>'concesión 2026'!O48</f>
        <v>0</v>
      </c>
      <c r="P47" s="231" t="str">
        <f t="shared" si="17"/>
        <v/>
      </c>
      <c r="Q47" s="232" t="str">
        <f t="shared" si="18"/>
        <v/>
      </c>
      <c r="R47" s="233" t="str">
        <f t="shared" si="19"/>
        <v/>
      </c>
      <c r="S47" s="234" t="str">
        <f t="shared" si="20"/>
        <v/>
      </c>
      <c r="T47" s="234" t="str">
        <f t="shared" si="21"/>
        <v/>
      </c>
      <c r="U47" s="235">
        <f>IF($S47="",0,IF(ISBLANK($T47)=TRUE(),360,DAYS360($S47,$T47)+1)+IF(DAY($T47)=31,VLOOKUP(MONTH($T47),formula!$B$1:$D$12,3))+IF(AND(MONTH($T47)=2,DAY($T47)=28),2,0))-Z47-AA47</f>
        <v>0</v>
      </c>
      <c r="V47" s="236">
        <f t="shared" si="22"/>
        <v>0</v>
      </c>
      <c r="W47" s="237">
        <f t="shared" si="23"/>
        <v>0</v>
      </c>
      <c r="X47" s="238">
        <f t="shared" si="24"/>
        <v>0</v>
      </c>
      <c r="Y47" s="239"/>
      <c r="Z47" s="240"/>
      <c r="AA47" s="241"/>
      <c r="AB47" s="242"/>
      <c r="AC47" s="243"/>
    </row>
    <row r="48" spans="1:1024" x14ac:dyDescent="0.25">
      <c r="A48" s="222" t="str">
        <f>IF('concesión 2026'!A49="","",'concesión 2026'!A49)</f>
        <v/>
      </c>
      <c r="B48" s="223" t="str">
        <f>IF('concesión 2026'!B49="","",'concesión 2026'!B49)</f>
        <v/>
      </c>
      <c r="C48" s="224" t="str">
        <f>IF('concesión 2026'!C49="","",'concesión 2026'!C49)</f>
        <v/>
      </c>
      <c r="D48" s="224" t="str">
        <f>IF('concesión 2026'!D49="","",'concesión 2026'!D49)</f>
        <v/>
      </c>
      <c r="E48" s="621" t="str">
        <f>IF('concesión 2026'!E49="","",'concesión 2026'!E49)</f>
        <v/>
      </c>
      <c r="F48" s="225" t="str">
        <f>IF('concesión 2026'!F49="","",'concesión 2026'!F49)</f>
        <v/>
      </c>
      <c r="G48" s="226" t="str">
        <f>IF('concesión 2026'!G49="","",'concesión 2026'!G49)</f>
        <v/>
      </c>
      <c r="H48" s="226" t="str">
        <f>IF('concesión 2026'!H49="","",'concesión 2026'!H49)</f>
        <v/>
      </c>
      <c r="I48" s="227" t="str">
        <f>IF('concesión 2026'!I49="","",'concesión 2026'!I49)</f>
        <v/>
      </c>
      <c r="J48" s="227" t="str">
        <f>IF('concesión 2026'!J49="","",'concesión 2026'!J49)</f>
        <v/>
      </c>
      <c r="K48" s="228" t="str">
        <f>IF('concesión 2026'!K49="","",'concesión 2026'!K49)</f>
        <v/>
      </c>
      <c r="L48" s="229" t="str">
        <f>'concesión 2026'!L49</f>
        <v/>
      </c>
      <c r="M48" s="229" t="str">
        <f>'concesión 2026'!M49</f>
        <v/>
      </c>
      <c r="N48" s="633">
        <f>'concesión 2026'!N49</f>
        <v>0</v>
      </c>
      <c r="O48" s="230">
        <f>'concesión 2026'!O49</f>
        <v>0</v>
      </c>
      <c r="P48" s="231" t="str">
        <f t="shared" si="17"/>
        <v/>
      </c>
      <c r="Q48" s="232" t="str">
        <f t="shared" si="18"/>
        <v/>
      </c>
      <c r="R48" s="233" t="str">
        <f t="shared" si="19"/>
        <v/>
      </c>
      <c r="S48" s="234" t="str">
        <f t="shared" si="20"/>
        <v/>
      </c>
      <c r="T48" s="234" t="str">
        <f t="shared" si="21"/>
        <v/>
      </c>
      <c r="U48" s="235">
        <f>IF($S48="",0,IF(ISBLANK($T48)=TRUE(),360,DAYS360($S48,$T48)+1)+IF(DAY($T48)=31,VLOOKUP(MONTH($T48),formula!$B$1:$D$12,3))+IF(AND(MONTH($T48)=2,DAY($T48)=28),2,0))-Z48-AA48</f>
        <v>0</v>
      </c>
      <c r="V48" s="236">
        <f t="shared" si="22"/>
        <v>0</v>
      </c>
      <c r="W48" s="237">
        <f t="shared" si="23"/>
        <v>0</v>
      </c>
      <c r="X48" s="238">
        <f t="shared" si="24"/>
        <v>0</v>
      </c>
      <c r="Y48" s="239"/>
      <c r="Z48" s="240"/>
      <c r="AA48" s="241"/>
      <c r="AB48" s="242"/>
      <c r="AC48" s="243"/>
    </row>
    <row r="49" spans="1:29" x14ac:dyDescent="0.25">
      <c r="A49" s="222" t="str">
        <f>IF('concesión 2026'!A50="","",'concesión 2026'!A50)</f>
        <v/>
      </c>
      <c r="B49" s="223" t="str">
        <f>IF('concesión 2026'!B50="","",'concesión 2026'!B50)</f>
        <v/>
      </c>
      <c r="C49" s="224" t="str">
        <f>IF('concesión 2026'!C50="","",'concesión 2026'!C50)</f>
        <v/>
      </c>
      <c r="D49" s="224" t="str">
        <f>IF('concesión 2026'!D50="","",'concesión 2026'!D50)</f>
        <v/>
      </c>
      <c r="E49" s="621" t="str">
        <f>IF('concesión 2026'!E50="","",'concesión 2026'!E50)</f>
        <v/>
      </c>
      <c r="F49" s="225" t="str">
        <f>IF('concesión 2026'!F50="","",'concesión 2026'!F50)</f>
        <v/>
      </c>
      <c r="G49" s="226" t="str">
        <f>IF('concesión 2026'!G50="","",'concesión 2026'!G50)</f>
        <v/>
      </c>
      <c r="H49" s="226" t="str">
        <f>IF('concesión 2026'!H50="","",'concesión 2026'!H50)</f>
        <v/>
      </c>
      <c r="I49" s="227" t="str">
        <f>IF('concesión 2026'!I50="","",'concesión 2026'!I50)</f>
        <v/>
      </c>
      <c r="J49" s="227" t="str">
        <f>IF('concesión 2026'!J50="","",'concesión 2026'!J50)</f>
        <v/>
      </c>
      <c r="K49" s="228" t="str">
        <f>IF('concesión 2026'!K50="","",'concesión 2026'!K50)</f>
        <v/>
      </c>
      <c r="L49" s="229" t="str">
        <f>'concesión 2026'!L50</f>
        <v/>
      </c>
      <c r="M49" s="229" t="str">
        <f>'concesión 2026'!M50</f>
        <v/>
      </c>
      <c r="N49" s="633">
        <f>'concesión 2026'!N50</f>
        <v>0</v>
      </c>
      <c r="O49" s="230">
        <f>'concesión 2026'!O50</f>
        <v>0</v>
      </c>
      <c r="P49" s="231" t="str">
        <f t="shared" si="17"/>
        <v/>
      </c>
      <c r="Q49" s="232" t="str">
        <f t="shared" si="18"/>
        <v/>
      </c>
      <c r="R49" s="233" t="str">
        <f t="shared" si="19"/>
        <v/>
      </c>
      <c r="S49" s="234" t="str">
        <f t="shared" si="20"/>
        <v/>
      </c>
      <c r="T49" s="234" t="str">
        <f t="shared" si="21"/>
        <v/>
      </c>
      <c r="U49" s="235">
        <f>IF($S49="",0,IF(ISBLANK($T49)=TRUE(),360,DAYS360($S49,$T49)+1)+IF(DAY($T49)=31,VLOOKUP(MONTH($T49),formula!$B$1:$D$12,3))+IF(AND(MONTH($T49)=2,DAY($T49)=28),2,0))-Z49-AA49</f>
        <v>0</v>
      </c>
      <c r="V49" s="236">
        <f t="shared" si="22"/>
        <v>0</v>
      </c>
      <c r="W49" s="237">
        <f t="shared" si="23"/>
        <v>0</v>
      </c>
      <c r="X49" s="238">
        <f t="shared" si="24"/>
        <v>0</v>
      </c>
      <c r="Y49" s="239"/>
      <c r="Z49" s="240"/>
      <c r="AA49" s="241"/>
      <c r="AB49" s="242"/>
      <c r="AC49" s="243"/>
    </row>
    <row r="50" spans="1:29" x14ac:dyDescent="0.25">
      <c r="A50" s="222" t="str">
        <f>IF('concesión 2026'!A51="","",'concesión 2026'!A51)</f>
        <v/>
      </c>
      <c r="B50" s="223" t="str">
        <f>IF('concesión 2026'!B51="","",'concesión 2026'!B51)</f>
        <v/>
      </c>
      <c r="C50" s="224" t="str">
        <f>IF('concesión 2026'!C51="","",'concesión 2026'!C51)</f>
        <v/>
      </c>
      <c r="D50" s="224" t="str">
        <f>IF('concesión 2026'!D51="","",'concesión 2026'!D51)</f>
        <v/>
      </c>
      <c r="E50" s="621" t="str">
        <f>IF('concesión 2026'!E51="","",'concesión 2026'!E51)</f>
        <v/>
      </c>
      <c r="F50" s="225" t="str">
        <f>IF('concesión 2026'!F51="","",'concesión 2026'!F51)</f>
        <v/>
      </c>
      <c r="G50" s="226" t="str">
        <f>IF('concesión 2026'!G51="","",'concesión 2026'!G51)</f>
        <v/>
      </c>
      <c r="H50" s="226" t="str">
        <f>IF('concesión 2026'!H51="","",'concesión 2026'!H51)</f>
        <v/>
      </c>
      <c r="I50" s="227" t="str">
        <f>IF('concesión 2026'!I51="","",'concesión 2026'!I51)</f>
        <v/>
      </c>
      <c r="J50" s="227" t="str">
        <f>IF('concesión 2026'!J51="","",'concesión 2026'!J51)</f>
        <v/>
      </c>
      <c r="K50" s="228" t="str">
        <f>IF('concesión 2026'!K51="","",'concesión 2026'!K51)</f>
        <v/>
      </c>
      <c r="L50" s="229" t="str">
        <f>'concesión 2026'!L51</f>
        <v/>
      </c>
      <c r="M50" s="229" t="str">
        <f>'concesión 2026'!M51</f>
        <v/>
      </c>
      <c r="N50" s="633">
        <f>'concesión 2026'!N51</f>
        <v>0</v>
      </c>
      <c r="O50" s="230">
        <f>'concesión 2026'!O51</f>
        <v>0</v>
      </c>
      <c r="P50" s="231" t="str">
        <f t="shared" si="17"/>
        <v/>
      </c>
      <c r="Q50" s="232" t="str">
        <f t="shared" si="18"/>
        <v/>
      </c>
      <c r="R50" s="233" t="str">
        <f t="shared" si="19"/>
        <v/>
      </c>
      <c r="S50" s="234" t="str">
        <f t="shared" si="20"/>
        <v/>
      </c>
      <c r="T50" s="234" t="str">
        <f t="shared" si="21"/>
        <v/>
      </c>
      <c r="U50" s="235">
        <f>IF($S50="",0,IF(ISBLANK($T50)=TRUE(),360,DAYS360($S50,$T50)+1)+IF(DAY($T50)=31,VLOOKUP(MONTH($T50),formula!$B$1:$D$12,3))+IF(AND(MONTH($T50)=2,DAY($T50)=28),2,0))-Z50-AA50</f>
        <v>0</v>
      </c>
      <c r="V50" s="236">
        <f t="shared" si="22"/>
        <v>0</v>
      </c>
      <c r="W50" s="237">
        <f t="shared" si="23"/>
        <v>0</v>
      </c>
      <c r="X50" s="238">
        <f t="shared" si="24"/>
        <v>0</v>
      </c>
      <c r="Y50" s="239"/>
      <c r="Z50" s="240"/>
      <c r="AA50" s="241"/>
      <c r="AB50" s="242"/>
      <c r="AC50" s="243"/>
    </row>
    <row r="51" spans="1:29" x14ac:dyDescent="0.25">
      <c r="A51" s="222" t="str">
        <f>IF('concesión 2026'!A52="","",'concesión 2026'!A52)</f>
        <v/>
      </c>
      <c r="B51" s="223" t="str">
        <f>IF('concesión 2026'!B52="","",'concesión 2026'!B52)</f>
        <v/>
      </c>
      <c r="C51" s="224" t="str">
        <f>IF('concesión 2026'!C52="","",'concesión 2026'!C52)</f>
        <v/>
      </c>
      <c r="D51" s="224" t="str">
        <f>IF('concesión 2026'!D52="","",'concesión 2026'!D52)</f>
        <v/>
      </c>
      <c r="E51" s="621" t="str">
        <f>IF('concesión 2026'!E52="","",'concesión 2026'!E52)</f>
        <v/>
      </c>
      <c r="F51" s="225" t="str">
        <f>IF('concesión 2026'!F52="","",'concesión 2026'!F52)</f>
        <v/>
      </c>
      <c r="G51" s="226" t="str">
        <f>IF('concesión 2026'!G52="","",'concesión 2026'!G52)</f>
        <v/>
      </c>
      <c r="H51" s="226" t="str">
        <f>IF('concesión 2026'!H52="","",'concesión 2026'!H52)</f>
        <v/>
      </c>
      <c r="I51" s="227" t="str">
        <f>IF('concesión 2026'!I52="","",'concesión 2026'!I52)</f>
        <v/>
      </c>
      <c r="J51" s="227" t="str">
        <f>IF('concesión 2026'!J52="","",'concesión 2026'!J52)</f>
        <v/>
      </c>
      <c r="K51" s="228" t="str">
        <f>IF('concesión 2026'!K52="","",'concesión 2026'!K52)</f>
        <v/>
      </c>
      <c r="L51" s="229" t="str">
        <f>'concesión 2026'!L52</f>
        <v/>
      </c>
      <c r="M51" s="229" t="str">
        <f>'concesión 2026'!M52</f>
        <v/>
      </c>
      <c r="N51" s="633">
        <f>'concesión 2026'!N52</f>
        <v>0</v>
      </c>
      <c r="O51" s="230">
        <f>'concesión 2026'!O52</f>
        <v>0</v>
      </c>
      <c r="P51" s="231" t="str">
        <f t="shared" si="17"/>
        <v/>
      </c>
      <c r="Q51" s="232" t="str">
        <f t="shared" si="18"/>
        <v/>
      </c>
      <c r="R51" s="233" t="str">
        <f t="shared" si="19"/>
        <v/>
      </c>
      <c r="S51" s="234" t="str">
        <f t="shared" si="20"/>
        <v/>
      </c>
      <c r="T51" s="234" t="str">
        <f t="shared" si="21"/>
        <v/>
      </c>
      <c r="U51" s="235">
        <f>IF($S51="",0,IF(ISBLANK($T51)=TRUE(),360,DAYS360($S51,$T51)+1)+IF(DAY($T51)=31,VLOOKUP(MONTH($T51),formula!$B$1:$D$12,3))+IF(AND(MONTH($T51)=2,DAY($T51)=28),2,0))-Z51-AA51</f>
        <v>0</v>
      </c>
      <c r="V51" s="236">
        <f t="shared" si="22"/>
        <v>0</v>
      </c>
      <c r="W51" s="237">
        <f t="shared" si="23"/>
        <v>0</v>
      </c>
      <c r="X51" s="238">
        <f t="shared" si="24"/>
        <v>0</v>
      </c>
      <c r="Y51" s="239"/>
      <c r="Z51" s="240"/>
      <c r="AA51" s="241"/>
      <c r="AB51" s="242"/>
      <c r="AC51" s="243"/>
    </row>
    <row r="52" spans="1:29" x14ac:dyDescent="0.25">
      <c r="A52" s="222" t="str">
        <f>IF('concesión 2026'!A53="","",'concesión 2026'!A53)</f>
        <v/>
      </c>
      <c r="B52" s="223" t="str">
        <f>IF('concesión 2026'!B53="","",'concesión 2026'!B53)</f>
        <v/>
      </c>
      <c r="C52" s="224" t="str">
        <f>IF('concesión 2026'!C53="","",'concesión 2026'!C53)</f>
        <v/>
      </c>
      <c r="D52" s="224" t="str">
        <f>IF('concesión 2026'!D53="","",'concesión 2026'!D53)</f>
        <v/>
      </c>
      <c r="E52" s="621" t="str">
        <f>IF('concesión 2026'!E53="","",'concesión 2026'!E53)</f>
        <v/>
      </c>
      <c r="F52" s="225" t="str">
        <f>IF('concesión 2026'!F53="","",'concesión 2026'!F53)</f>
        <v/>
      </c>
      <c r="G52" s="226" t="str">
        <f>IF('concesión 2026'!G53="","",'concesión 2026'!G53)</f>
        <v/>
      </c>
      <c r="H52" s="226" t="str">
        <f>IF('concesión 2026'!H53="","",'concesión 2026'!H53)</f>
        <v/>
      </c>
      <c r="I52" s="227" t="str">
        <f>IF('concesión 2026'!I53="","",'concesión 2026'!I53)</f>
        <v/>
      </c>
      <c r="J52" s="227" t="str">
        <f>IF('concesión 2026'!J53="","",'concesión 2026'!J53)</f>
        <v/>
      </c>
      <c r="K52" s="228" t="str">
        <f>IF('concesión 2026'!K53="","",'concesión 2026'!K53)</f>
        <v/>
      </c>
      <c r="L52" s="229" t="str">
        <f>'concesión 2026'!L53</f>
        <v/>
      </c>
      <c r="M52" s="229" t="str">
        <f>'concesión 2026'!M53</f>
        <v/>
      </c>
      <c r="N52" s="633">
        <f>'concesión 2026'!N53</f>
        <v>0</v>
      </c>
      <c r="O52" s="230">
        <f>'concesión 2026'!O53</f>
        <v>0</v>
      </c>
      <c r="P52" s="231" t="str">
        <f t="shared" si="17"/>
        <v/>
      </c>
      <c r="Q52" s="232" t="str">
        <f t="shared" si="18"/>
        <v/>
      </c>
      <c r="R52" s="233" t="str">
        <f t="shared" si="19"/>
        <v/>
      </c>
      <c r="S52" s="234" t="str">
        <f t="shared" si="20"/>
        <v/>
      </c>
      <c r="T52" s="234" t="str">
        <f t="shared" si="21"/>
        <v/>
      </c>
      <c r="U52" s="235">
        <f>IF($S52="",0,IF(ISBLANK($T52)=TRUE(),360,DAYS360($S52,$T52)+1)+IF(DAY($T52)=31,VLOOKUP(MONTH($T52),formula!$B$1:$D$12,3))+IF(AND(MONTH($T52)=2,DAY($T52)=28),2,0))-Z52-AA52</f>
        <v>0</v>
      </c>
      <c r="V52" s="236">
        <f t="shared" si="22"/>
        <v>0</v>
      </c>
      <c r="W52" s="237">
        <f t="shared" si="23"/>
        <v>0</v>
      </c>
      <c r="X52" s="238">
        <f t="shared" si="24"/>
        <v>0</v>
      </c>
      <c r="Y52" s="239"/>
      <c r="Z52" s="240"/>
      <c r="AA52" s="241"/>
      <c r="AB52" s="242"/>
      <c r="AC52" s="243"/>
    </row>
    <row r="53" spans="1:29" x14ac:dyDescent="0.25">
      <c r="A53" s="222" t="str">
        <f>IF('concesión 2026'!A54="","",'concesión 2026'!A54)</f>
        <v/>
      </c>
      <c r="B53" s="223" t="str">
        <f>IF('concesión 2026'!B54="","",'concesión 2026'!B54)</f>
        <v/>
      </c>
      <c r="C53" s="224" t="str">
        <f>IF('concesión 2026'!C54="","",'concesión 2026'!C54)</f>
        <v/>
      </c>
      <c r="D53" s="224" t="str">
        <f>IF('concesión 2026'!D54="","",'concesión 2026'!D54)</f>
        <v/>
      </c>
      <c r="E53" s="621" t="str">
        <f>IF('concesión 2026'!E54="","",'concesión 2026'!E54)</f>
        <v/>
      </c>
      <c r="F53" s="225" t="str">
        <f>IF('concesión 2026'!F54="","",'concesión 2026'!F54)</f>
        <v/>
      </c>
      <c r="G53" s="226" t="str">
        <f>IF('concesión 2026'!G54="","",'concesión 2026'!G54)</f>
        <v/>
      </c>
      <c r="H53" s="226" t="str">
        <f>IF('concesión 2026'!H54="","",'concesión 2026'!H54)</f>
        <v/>
      </c>
      <c r="I53" s="227" t="str">
        <f>IF('concesión 2026'!I54="","",'concesión 2026'!I54)</f>
        <v/>
      </c>
      <c r="J53" s="227" t="str">
        <f>IF('concesión 2026'!J54="","",'concesión 2026'!J54)</f>
        <v/>
      </c>
      <c r="K53" s="228" t="str">
        <f>IF('concesión 2026'!K54="","",'concesión 2026'!K54)</f>
        <v/>
      </c>
      <c r="L53" s="229" t="str">
        <f>'concesión 2026'!L54</f>
        <v/>
      </c>
      <c r="M53" s="229" t="str">
        <f>'concesión 2026'!M54</f>
        <v/>
      </c>
      <c r="N53" s="633">
        <f>'concesión 2026'!N54</f>
        <v>0</v>
      </c>
      <c r="O53" s="230">
        <f>'concesión 2026'!O54</f>
        <v>0</v>
      </c>
      <c r="P53" s="231" t="str">
        <f t="shared" si="17"/>
        <v/>
      </c>
      <c r="Q53" s="232" t="str">
        <f t="shared" si="18"/>
        <v/>
      </c>
      <c r="R53" s="233" t="str">
        <f t="shared" si="19"/>
        <v/>
      </c>
      <c r="S53" s="234" t="str">
        <f t="shared" si="20"/>
        <v/>
      </c>
      <c r="T53" s="234" t="str">
        <f t="shared" si="21"/>
        <v/>
      </c>
      <c r="U53" s="235">
        <f>IF($S53="",0,IF(ISBLANK($T53)=TRUE(),360,DAYS360($S53,$T53)+1)+IF(DAY($T53)=31,VLOOKUP(MONTH($T53),formula!$B$1:$D$12,3))+IF(AND(MONTH($T53)=2,DAY($T53)=28),2,0))-Z53-AA53</f>
        <v>0</v>
      </c>
      <c r="V53" s="236">
        <f t="shared" si="22"/>
        <v>0</v>
      </c>
      <c r="W53" s="237">
        <f t="shared" si="23"/>
        <v>0</v>
      </c>
      <c r="X53" s="238">
        <f t="shared" si="24"/>
        <v>0</v>
      </c>
      <c r="Y53" s="239"/>
      <c r="Z53" s="240"/>
      <c r="AA53" s="241"/>
      <c r="AB53" s="242"/>
      <c r="AC53" s="243"/>
    </row>
    <row r="54" spans="1:29" x14ac:dyDescent="0.25">
      <c r="A54" s="222" t="str">
        <f>IF('concesión 2026'!A55="","",'concesión 2026'!A55)</f>
        <v/>
      </c>
      <c r="B54" s="223" t="str">
        <f>IF('concesión 2026'!B55="","",'concesión 2026'!B55)</f>
        <v/>
      </c>
      <c r="C54" s="224" t="str">
        <f>IF('concesión 2026'!C55="","",'concesión 2026'!C55)</f>
        <v/>
      </c>
      <c r="D54" s="224" t="str">
        <f>IF('concesión 2026'!D55="","",'concesión 2026'!D55)</f>
        <v/>
      </c>
      <c r="E54" s="621" t="str">
        <f>IF('concesión 2026'!E55="","",'concesión 2026'!E55)</f>
        <v/>
      </c>
      <c r="F54" s="225" t="str">
        <f>IF('concesión 2026'!F55="","",'concesión 2026'!F55)</f>
        <v/>
      </c>
      <c r="G54" s="226" t="str">
        <f>IF('concesión 2026'!G55="","",'concesión 2026'!G55)</f>
        <v/>
      </c>
      <c r="H54" s="226" t="str">
        <f>IF('concesión 2026'!H55="","",'concesión 2026'!H55)</f>
        <v/>
      </c>
      <c r="I54" s="227" t="str">
        <f>IF('concesión 2026'!I55="","",'concesión 2026'!I55)</f>
        <v/>
      </c>
      <c r="J54" s="227" t="str">
        <f>IF('concesión 2026'!J55="","",'concesión 2026'!J55)</f>
        <v/>
      </c>
      <c r="K54" s="228" t="str">
        <f>IF('concesión 2026'!K55="","",'concesión 2026'!K55)</f>
        <v/>
      </c>
      <c r="L54" s="229" t="str">
        <f>'concesión 2026'!L55</f>
        <v/>
      </c>
      <c r="M54" s="229" t="str">
        <f>'concesión 2026'!M55</f>
        <v/>
      </c>
      <c r="N54" s="633">
        <f>'concesión 2026'!N55</f>
        <v>0</v>
      </c>
      <c r="O54" s="230">
        <f>'concesión 2026'!O55</f>
        <v>0</v>
      </c>
      <c r="P54" s="231" t="str">
        <f t="shared" si="17"/>
        <v/>
      </c>
      <c r="Q54" s="232" t="str">
        <f t="shared" si="18"/>
        <v/>
      </c>
      <c r="R54" s="233" t="str">
        <f t="shared" si="19"/>
        <v/>
      </c>
      <c r="S54" s="234" t="str">
        <f t="shared" si="20"/>
        <v/>
      </c>
      <c r="T54" s="234" t="str">
        <f t="shared" si="21"/>
        <v/>
      </c>
      <c r="U54" s="235">
        <f>IF($S54="",0,IF(ISBLANK($T54)=TRUE(),360,DAYS360($S54,$T54)+1)+IF(DAY($T54)=31,VLOOKUP(MONTH($T54),formula!$B$1:$D$12,3))+IF(AND(MONTH($T54)=2,DAY($T54)=28),2,0))-Z54-AA54</f>
        <v>0</v>
      </c>
      <c r="V54" s="236">
        <f t="shared" si="22"/>
        <v>0</v>
      </c>
      <c r="W54" s="237">
        <f t="shared" si="23"/>
        <v>0</v>
      </c>
      <c r="X54" s="238">
        <f t="shared" si="24"/>
        <v>0</v>
      </c>
      <c r="Y54" s="239"/>
      <c r="Z54" s="240"/>
      <c r="AA54" s="241"/>
      <c r="AB54" s="242"/>
      <c r="AC54" s="243"/>
    </row>
    <row r="55" spans="1:29" x14ac:dyDescent="0.25">
      <c r="A55" s="222" t="str">
        <f>IF('concesión 2026'!A56="","",'concesión 2026'!A56)</f>
        <v/>
      </c>
      <c r="B55" s="223" t="str">
        <f>IF('concesión 2026'!B56="","",'concesión 2026'!B56)</f>
        <v/>
      </c>
      <c r="C55" s="224" t="str">
        <f>IF('concesión 2026'!C56="","",'concesión 2026'!C56)</f>
        <v/>
      </c>
      <c r="D55" s="224" t="str">
        <f>IF('concesión 2026'!D56="","",'concesión 2026'!D56)</f>
        <v/>
      </c>
      <c r="E55" s="621" t="str">
        <f>IF('concesión 2026'!E56="","",'concesión 2026'!E56)</f>
        <v/>
      </c>
      <c r="F55" s="225" t="str">
        <f>IF('concesión 2026'!F56="","",'concesión 2026'!F56)</f>
        <v/>
      </c>
      <c r="G55" s="226" t="str">
        <f>IF('concesión 2026'!G56="","",'concesión 2026'!G56)</f>
        <v/>
      </c>
      <c r="H55" s="226" t="str">
        <f>IF('concesión 2026'!H56="","",'concesión 2026'!H56)</f>
        <v/>
      </c>
      <c r="I55" s="227" t="str">
        <f>IF('concesión 2026'!I56="","",'concesión 2026'!I56)</f>
        <v/>
      </c>
      <c r="J55" s="227" t="str">
        <f>IF('concesión 2026'!J56="","",'concesión 2026'!J56)</f>
        <v/>
      </c>
      <c r="K55" s="228" t="str">
        <f>IF('concesión 2026'!K56="","",'concesión 2026'!K56)</f>
        <v/>
      </c>
      <c r="L55" s="229" t="str">
        <f>'concesión 2026'!L56</f>
        <v/>
      </c>
      <c r="M55" s="229" t="str">
        <f>'concesión 2026'!M56</f>
        <v/>
      </c>
      <c r="N55" s="633">
        <f>'concesión 2026'!N56</f>
        <v>0</v>
      </c>
      <c r="O55" s="230">
        <f>'concesión 2026'!O56</f>
        <v>0</v>
      </c>
      <c r="P55" s="231" t="str">
        <f t="shared" si="17"/>
        <v/>
      </c>
      <c r="Q55" s="232" t="str">
        <f t="shared" si="18"/>
        <v/>
      </c>
      <c r="R55" s="233" t="str">
        <f t="shared" si="19"/>
        <v/>
      </c>
      <c r="S55" s="234" t="str">
        <f t="shared" si="20"/>
        <v/>
      </c>
      <c r="T55" s="234" t="str">
        <f t="shared" si="21"/>
        <v/>
      </c>
      <c r="U55" s="235">
        <f>IF($S55="",0,IF(ISBLANK($T55)=TRUE(),360,DAYS360($S55,$T55)+1)+IF(DAY($T55)=31,VLOOKUP(MONTH($T55),formula!$B$1:$D$12,3))+IF(AND(MONTH($T55)=2,DAY($T55)=28),2,0))-Z55-AA55</f>
        <v>0</v>
      </c>
      <c r="V55" s="236">
        <f t="shared" si="22"/>
        <v>0</v>
      </c>
      <c r="W55" s="237">
        <f t="shared" si="23"/>
        <v>0</v>
      </c>
      <c r="X55" s="238">
        <f t="shared" si="24"/>
        <v>0</v>
      </c>
      <c r="Y55" s="239"/>
      <c r="Z55" s="240"/>
      <c r="AA55" s="241"/>
      <c r="AB55" s="242"/>
      <c r="AC55" s="243"/>
    </row>
    <row r="56" spans="1:29" x14ac:dyDescent="0.25">
      <c r="A56" s="222" t="str">
        <f>IF('concesión 2026'!A57="","",'concesión 2026'!A57)</f>
        <v/>
      </c>
      <c r="B56" s="223" t="str">
        <f>IF('concesión 2026'!B57="","",'concesión 2026'!B57)</f>
        <v/>
      </c>
      <c r="C56" s="224" t="str">
        <f>IF('concesión 2026'!C57="","",'concesión 2026'!C57)</f>
        <v/>
      </c>
      <c r="D56" s="224" t="str">
        <f>IF('concesión 2026'!D57="","",'concesión 2026'!D57)</f>
        <v/>
      </c>
      <c r="E56" s="621" t="str">
        <f>IF('concesión 2026'!E57="","",'concesión 2026'!E57)</f>
        <v/>
      </c>
      <c r="F56" s="225" t="str">
        <f>IF('concesión 2026'!F57="","",'concesión 2026'!F57)</f>
        <v/>
      </c>
      <c r="G56" s="226" t="str">
        <f>IF('concesión 2026'!G57="","",'concesión 2026'!G57)</f>
        <v/>
      </c>
      <c r="H56" s="226" t="str">
        <f>IF('concesión 2026'!H57="","",'concesión 2026'!H57)</f>
        <v/>
      </c>
      <c r="I56" s="227" t="str">
        <f>IF('concesión 2026'!I57="","",'concesión 2026'!I57)</f>
        <v/>
      </c>
      <c r="J56" s="227" t="str">
        <f>IF('concesión 2026'!J57="","",'concesión 2026'!J57)</f>
        <v/>
      </c>
      <c r="K56" s="228" t="str">
        <f>IF('concesión 2026'!K57="","",'concesión 2026'!K57)</f>
        <v/>
      </c>
      <c r="L56" s="229" t="str">
        <f>'concesión 2026'!L57</f>
        <v/>
      </c>
      <c r="M56" s="229" t="str">
        <f>'concesión 2026'!M57</f>
        <v/>
      </c>
      <c r="N56" s="633">
        <f>'concesión 2026'!N57</f>
        <v>0</v>
      </c>
      <c r="O56" s="230">
        <f>'concesión 2026'!O57</f>
        <v>0</v>
      </c>
      <c r="P56" s="231" t="str">
        <f t="shared" si="17"/>
        <v/>
      </c>
      <c r="Q56" s="232" t="str">
        <f t="shared" si="18"/>
        <v/>
      </c>
      <c r="R56" s="233" t="str">
        <f t="shared" si="19"/>
        <v/>
      </c>
      <c r="S56" s="234" t="str">
        <f t="shared" si="20"/>
        <v/>
      </c>
      <c r="T56" s="234" t="str">
        <f t="shared" si="21"/>
        <v/>
      </c>
      <c r="U56" s="235">
        <f>IF($S56="",0,IF(ISBLANK($T56)=TRUE(),360,DAYS360($S56,$T56)+1)+IF(DAY($T56)=31,VLOOKUP(MONTH($T56),formula!$B$1:$D$12,3))+IF(AND(MONTH($T56)=2,DAY($T56)=28),2,0))-Z56-AA56</f>
        <v>0</v>
      </c>
      <c r="V56" s="236">
        <f t="shared" si="22"/>
        <v>0</v>
      </c>
      <c r="W56" s="237">
        <f t="shared" si="23"/>
        <v>0</v>
      </c>
      <c r="X56" s="238">
        <f t="shared" si="24"/>
        <v>0</v>
      </c>
      <c r="Y56" s="239"/>
      <c r="Z56" s="240"/>
      <c r="AA56" s="241"/>
      <c r="AB56" s="242"/>
      <c r="AC56" s="243"/>
    </row>
    <row r="57" spans="1:29" x14ac:dyDescent="0.25">
      <c r="A57" s="222" t="str">
        <f>IF('concesión 2026'!A58="","",'concesión 2026'!A58)</f>
        <v/>
      </c>
      <c r="B57" s="223" t="str">
        <f>IF('concesión 2026'!B58="","",'concesión 2026'!B58)</f>
        <v/>
      </c>
      <c r="C57" s="224" t="str">
        <f>IF('concesión 2026'!C58="","",'concesión 2026'!C58)</f>
        <v/>
      </c>
      <c r="D57" s="224" t="str">
        <f>IF('concesión 2026'!D58="","",'concesión 2026'!D58)</f>
        <v/>
      </c>
      <c r="E57" s="621" t="str">
        <f>IF('concesión 2026'!E58="","",'concesión 2026'!E58)</f>
        <v/>
      </c>
      <c r="F57" s="225" t="str">
        <f>IF('concesión 2026'!F58="","",'concesión 2026'!F58)</f>
        <v/>
      </c>
      <c r="G57" s="226" t="str">
        <f>IF('concesión 2026'!G58="","",'concesión 2026'!G58)</f>
        <v/>
      </c>
      <c r="H57" s="226" t="str">
        <f>IF('concesión 2026'!H58="","",'concesión 2026'!H58)</f>
        <v/>
      </c>
      <c r="I57" s="227" t="str">
        <f>IF('concesión 2026'!I58="","",'concesión 2026'!I58)</f>
        <v/>
      </c>
      <c r="J57" s="227" t="str">
        <f>IF('concesión 2026'!J58="","",'concesión 2026'!J58)</f>
        <v/>
      </c>
      <c r="K57" s="228" t="str">
        <f>IF('concesión 2026'!K58="","",'concesión 2026'!K58)</f>
        <v/>
      </c>
      <c r="L57" s="229" t="str">
        <f>'concesión 2026'!L58</f>
        <v/>
      </c>
      <c r="M57" s="229" t="str">
        <f>'concesión 2026'!M58</f>
        <v/>
      </c>
      <c r="N57" s="633">
        <f>'concesión 2026'!N58</f>
        <v>0</v>
      </c>
      <c r="O57" s="230">
        <f>'concesión 2026'!O58</f>
        <v>0</v>
      </c>
      <c r="P57" s="231" t="str">
        <f t="shared" si="17"/>
        <v/>
      </c>
      <c r="Q57" s="232" t="str">
        <f t="shared" si="18"/>
        <v/>
      </c>
      <c r="R57" s="233" t="str">
        <f t="shared" si="19"/>
        <v/>
      </c>
      <c r="S57" s="234" t="str">
        <f t="shared" si="20"/>
        <v/>
      </c>
      <c r="T57" s="234" t="str">
        <f t="shared" si="21"/>
        <v/>
      </c>
      <c r="U57" s="235">
        <f>IF($S57="",0,IF(ISBLANK($T57)=TRUE(),360,DAYS360($S57,$T57)+1)+IF(DAY($T57)=31,VLOOKUP(MONTH($T57),formula!$B$1:$D$12,3))+IF(AND(MONTH($T57)=2,DAY($T57)=28),2,0))-Z57-AA57</f>
        <v>0</v>
      </c>
      <c r="V57" s="236">
        <f t="shared" si="22"/>
        <v>0</v>
      </c>
      <c r="W57" s="237">
        <f t="shared" si="23"/>
        <v>0</v>
      </c>
      <c r="X57" s="238">
        <f t="shared" si="24"/>
        <v>0</v>
      </c>
      <c r="Y57" s="239"/>
      <c r="Z57" s="240"/>
      <c r="AA57" s="241"/>
      <c r="AB57" s="242"/>
      <c r="AC57" s="243"/>
    </row>
    <row r="58" spans="1:29" x14ac:dyDescent="0.25">
      <c r="A58" s="222" t="str">
        <f>IF('concesión 2026'!A59="","",'concesión 2026'!A59)</f>
        <v/>
      </c>
      <c r="B58" s="223" t="str">
        <f>IF('concesión 2026'!B59="","",'concesión 2026'!B59)</f>
        <v/>
      </c>
      <c r="C58" s="224" t="str">
        <f>IF('concesión 2026'!C59="","",'concesión 2026'!C59)</f>
        <v/>
      </c>
      <c r="D58" s="224" t="str">
        <f>IF('concesión 2026'!D59="","",'concesión 2026'!D59)</f>
        <v/>
      </c>
      <c r="E58" s="621" t="str">
        <f>IF('concesión 2026'!E59="","",'concesión 2026'!E59)</f>
        <v/>
      </c>
      <c r="F58" s="225" t="str">
        <f>IF('concesión 2026'!F59="","",'concesión 2026'!F59)</f>
        <v/>
      </c>
      <c r="G58" s="226" t="str">
        <f>IF('concesión 2026'!G59="","",'concesión 2026'!G59)</f>
        <v/>
      </c>
      <c r="H58" s="226" t="str">
        <f>IF('concesión 2026'!H59="","",'concesión 2026'!H59)</f>
        <v/>
      </c>
      <c r="I58" s="227" t="str">
        <f>IF('concesión 2026'!I59="","",'concesión 2026'!I59)</f>
        <v/>
      </c>
      <c r="J58" s="227" t="str">
        <f>IF('concesión 2026'!J59="","",'concesión 2026'!J59)</f>
        <v/>
      </c>
      <c r="K58" s="228" t="str">
        <f>IF('concesión 2026'!K59="","",'concesión 2026'!K59)</f>
        <v/>
      </c>
      <c r="L58" s="229" t="str">
        <f>'concesión 2026'!L59</f>
        <v/>
      </c>
      <c r="M58" s="229" t="str">
        <f>'concesión 2026'!M59</f>
        <v/>
      </c>
      <c r="N58" s="633">
        <f>'concesión 2026'!N59</f>
        <v>0</v>
      </c>
      <c r="O58" s="230">
        <f>'concesión 2026'!O59</f>
        <v>0</v>
      </c>
      <c r="P58" s="231" t="str">
        <f t="shared" si="17"/>
        <v/>
      </c>
      <c r="Q58" s="232" t="str">
        <f t="shared" si="18"/>
        <v/>
      </c>
      <c r="R58" s="233" t="str">
        <f t="shared" si="19"/>
        <v/>
      </c>
      <c r="S58" s="234" t="str">
        <f t="shared" si="20"/>
        <v/>
      </c>
      <c r="T58" s="234" t="str">
        <f t="shared" si="21"/>
        <v/>
      </c>
      <c r="U58" s="235">
        <f>IF($S58="",0,IF(ISBLANK($T58)=TRUE(),360,DAYS360($S58,$T58)+1)+IF(DAY($T58)=31,VLOOKUP(MONTH($T58),formula!$B$1:$D$12,3))+IF(AND(MONTH($T58)=2,DAY($T58)=28),2,0))-Z58-AA58</f>
        <v>0</v>
      </c>
      <c r="V58" s="236">
        <f t="shared" si="22"/>
        <v>0</v>
      </c>
      <c r="W58" s="237">
        <f t="shared" si="23"/>
        <v>0</v>
      </c>
      <c r="X58" s="238">
        <f t="shared" si="24"/>
        <v>0</v>
      </c>
      <c r="Y58" s="239"/>
      <c r="Z58" s="240"/>
      <c r="AA58" s="241"/>
      <c r="AB58" s="242"/>
      <c r="AC58" s="243"/>
    </row>
    <row r="59" spans="1:29" x14ac:dyDescent="0.25">
      <c r="A59" s="222" t="str">
        <f>IF('concesión 2026'!A60="","",'concesión 2026'!A60)</f>
        <v/>
      </c>
      <c r="B59" s="223" t="str">
        <f>IF('concesión 2026'!B60="","",'concesión 2026'!B60)</f>
        <v/>
      </c>
      <c r="C59" s="224" t="str">
        <f>IF('concesión 2026'!C60="","",'concesión 2026'!C60)</f>
        <v/>
      </c>
      <c r="D59" s="224" t="str">
        <f>IF('concesión 2026'!D60="","",'concesión 2026'!D60)</f>
        <v/>
      </c>
      <c r="E59" s="621" t="str">
        <f>IF('concesión 2026'!E60="","",'concesión 2026'!E60)</f>
        <v/>
      </c>
      <c r="F59" s="225" t="str">
        <f>IF('concesión 2026'!F60="","",'concesión 2026'!F60)</f>
        <v/>
      </c>
      <c r="G59" s="226" t="str">
        <f>IF('concesión 2026'!G60="","",'concesión 2026'!G60)</f>
        <v/>
      </c>
      <c r="H59" s="226" t="str">
        <f>IF('concesión 2026'!H60="","",'concesión 2026'!H60)</f>
        <v/>
      </c>
      <c r="I59" s="227" t="str">
        <f>IF('concesión 2026'!I60="","",'concesión 2026'!I60)</f>
        <v/>
      </c>
      <c r="J59" s="227" t="str">
        <f>IF('concesión 2026'!J60="","",'concesión 2026'!J60)</f>
        <v/>
      </c>
      <c r="K59" s="228" t="str">
        <f>IF('concesión 2026'!K60="","",'concesión 2026'!K60)</f>
        <v/>
      </c>
      <c r="L59" s="229" t="str">
        <f>'concesión 2026'!L60</f>
        <v/>
      </c>
      <c r="M59" s="229" t="str">
        <f>'concesión 2026'!M60</f>
        <v/>
      </c>
      <c r="N59" s="633">
        <f>'concesión 2026'!N60</f>
        <v>0</v>
      </c>
      <c r="O59" s="230">
        <f>'concesión 2026'!O60</f>
        <v>0</v>
      </c>
      <c r="P59" s="231" t="str">
        <f t="shared" si="17"/>
        <v/>
      </c>
      <c r="Q59" s="232" t="str">
        <f t="shared" si="18"/>
        <v/>
      </c>
      <c r="R59" s="233" t="str">
        <f t="shared" si="19"/>
        <v/>
      </c>
      <c r="S59" s="234" t="str">
        <f t="shared" si="20"/>
        <v/>
      </c>
      <c r="T59" s="234" t="str">
        <f t="shared" si="21"/>
        <v/>
      </c>
      <c r="U59" s="235">
        <f>IF($S59="",0,IF(ISBLANK($T59)=TRUE(),360,DAYS360($S59,$T59)+1)+IF(DAY($T59)=31,VLOOKUP(MONTH($T59),formula!$B$1:$D$12,3))+IF(AND(MONTH($T59)=2,DAY($T59)=28),2,0))-Z59-AA59</f>
        <v>0</v>
      </c>
      <c r="V59" s="236">
        <f t="shared" si="22"/>
        <v>0</v>
      </c>
      <c r="W59" s="237">
        <f t="shared" si="23"/>
        <v>0</v>
      </c>
      <c r="X59" s="238">
        <f t="shared" si="24"/>
        <v>0</v>
      </c>
      <c r="Y59" s="239"/>
      <c r="Z59" s="240"/>
      <c r="AA59" s="241"/>
      <c r="AB59" s="242"/>
      <c r="AC59" s="243"/>
    </row>
    <row r="60" spans="1:29" x14ac:dyDescent="0.25">
      <c r="A60" s="222" t="str">
        <f>IF('concesión 2026'!A61="","",'concesión 2026'!A61)</f>
        <v/>
      </c>
      <c r="B60" s="223" t="str">
        <f>IF('concesión 2026'!B61="","",'concesión 2026'!B61)</f>
        <v/>
      </c>
      <c r="C60" s="224" t="str">
        <f>IF('concesión 2026'!C61="","",'concesión 2026'!C61)</f>
        <v/>
      </c>
      <c r="D60" s="224" t="str">
        <f>IF('concesión 2026'!D61="","",'concesión 2026'!D61)</f>
        <v/>
      </c>
      <c r="E60" s="621" t="str">
        <f>IF('concesión 2026'!E61="","",'concesión 2026'!E61)</f>
        <v/>
      </c>
      <c r="F60" s="225" t="str">
        <f>IF('concesión 2026'!F61="","",'concesión 2026'!F61)</f>
        <v/>
      </c>
      <c r="G60" s="226" t="str">
        <f>IF('concesión 2026'!G61="","",'concesión 2026'!G61)</f>
        <v/>
      </c>
      <c r="H60" s="226" t="str">
        <f>IF('concesión 2026'!H61="","",'concesión 2026'!H61)</f>
        <v/>
      </c>
      <c r="I60" s="227" t="str">
        <f>IF('concesión 2026'!I61="","",'concesión 2026'!I61)</f>
        <v/>
      </c>
      <c r="J60" s="227" t="str">
        <f>IF('concesión 2026'!J61="","",'concesión 2026'!J61)</f>
        <v/>
      </c>
      <c r="K60" s="228" t="str">
        <f>IF('concesión 2026'!K61="","",'concesión 2026'!K61)</f>
        <v/>
      </c>
      <c r="L60" s="229" t="str">
        <f>'concesión 2026'!L61</f>
        <v/>
      </c>
      <c r="M60" s="229" t="str">
        <f>'concesión 2026'!M61</f>
        <v/>
      </c>
      <c r="N60" s="633">
        <f>'concesión 2026'!N61</f>
        <v>0</v>
      </c>
      <c r="O60" s="230">
        <f>'concesión 2026'!O61</f>
        <v>0</v>
      </c>
      <c r="P60" s="231" t="str">
        <f t="shared" si="17"/>
        <v/>
      </c>
      <c r="Q60" s="232" t="str">
        <f t="shared" si="18"/>
        <v/>
      </c>
      <c r="R60" s="233" t="str">
        <f t="shared" si="19"/>
        <v/>
      </c>
      <c r="S60" s="234" t="str">
        <f t="shared" si="20"/>
        <v/>
      </c>
      <c r="T60" s="234" t="str">
        <f t="shared" si="21"/>
        <v/>
      </c>
      <c r="U60" s="235">
        <f>IF($S60="",0,IF(ISBLANK($T60)=TRUE(),360,DAYS360($S60,$T60)+1)+IF(DAY($T60)=31,VLOOKUP(MONTH($T60),formula!$B$1:$D$12,3))+IF(AND(MONTH($T60)=2,DAY($T60)=28),2,0))-Z60-AA60</f>
        <v>0</v>
      </c>
      <c r="V60" s="236">
        <f t="shared" si="22"/>
        <v>0</v>
      </c>
      <c r="W60" s="237">
        <f t="shared" si="23"/>
        <v>0</v>
      </c>
      <c r="X60" s="238">
        <f t="shared" si="24"/>
        <v>0</v>
      </c>
      <c r="Y60" s="239"/>
      <c r="Z60" s="240"/>
      <c r="AA60" s="241"/>
      <c r="AB60" s="242"/>
      <c r="AC60" s="243"/>
    </row>
    <row r="61" spans="1:29" x14ac:dyDescent="0.25">
      <c r="A61" s="222" t="str">
        <f>IF('concesión 2026'!A62="","",'concesión 2026'!A62)</f>
        <v/>
      </c>
      <c r="B61" s="223" t="str">
        <f>IF('concesión 2026'!B62="","",'concesión 2026'!B62)</f>
        <v/>
      </c>
      <c r="C61" s="224" t="str">
        <f>IF('concesión 2026'!C62="","",'concesión 2026'!C62)</f>
        <v/>
      </c>
      <c r="D61" s="224" t="str">
        <f>IF('concesión 2026'!D62="","",'concesión 2026'!D62)</f>
        <v/>
      </c>
      <c r="E61" s="621" t="str">
        <f>IF('concesión 2026'!E62="","",'concesión 2026'!E62)</f>
        <v/>
      </c>
      <c r="F61" s="225" t="str">
        <f>IF('concesión 2026'!F62="","",'concesión 2026'!F62)</f>
        <v/>
      </c>
      <c r="G61" s="226" t="str">
        <f>IF('concesión 2026'!G62="","",'concesión 2026'!G62)</f>
        <v/>
      </c>
      <c r="H61" s="226" t="str">
        <f>IF('concesión 2026'!H62="","",'concesión 2026'!H62)</f>
        <v/>
      </c>
      <c r="I61" s="227" t="str">
        <f>IF('concesión 2026'!I62="","",'concesión 2026'!I62)</f>
        <v/>
      </c>
      <c r="J61" s="227" t="str">
        <f>IF('concesión 2026'!J62="","",'concesión 2026'!J62)</f>
        <v/>
      </c>
      <c r="K61" s="228" t="str">
        <f>IF('concesión 2026'!K62="","",'concesión 2026'!K62)</f>
        <v/>
      </c>
      <c r="L61" s="229" t="str">
        <f>'concesión 2026'!L62</f>
        <v/>
      </c>
      <c r="M61" s="229" t="str">
        <f>'concesión 2026'!M62</f>
        <v/>
      </c>
      <c r="N61" s="633">
        <f>'concesión 2026'!N62</f>
        <v>0</v>
      </c>
      <c r="O61" s="230">
        <f>'concesión 2026'!O62</f>
        <v>0</v>
      </c>
      <c r="P61" s="231" t="str">
        <f t="shared" si="17"/>
        <v/>
      </c>
      <c r="Q61" s="232" t="str">
        <f t="shared" si="18"/>
        <v/>
      </c>
      <c r="R61" s="233" t="str">
        <f t="shared" si="19"/>
        <v/>
      </c>
      <c r="S61" s="234" t="str">
        <f t="shared" si="20"/>
        <v/>
      </c>
      <c r="T61" s="234" t="str">
        <f t="shared" si="21"/>
        <v/>
      </c>
      <c r="U61" s="235">
        <f>IF($S61="",0,IF(ISBLANK($T61)=TRUE(),360,DAYS360($S61,$T61)+1)+IF(DAY($T61)=31,VLOOKUP(MONTH($T61),formula!$B$1:$D$12,3))+IF(AND(MONTH($T61)=2,DAY($T61)=28),2,0))-Z61-AA61</f>
        <v>0</v>
      </c>
      <c r="V61" s="236">
        <f t="shared" si="22"/>
        <v>0</v>
      </c>
      <c r="W61" s="237">
        <f t="shared" si="23"/>
        <v>0</v>
      </c>
      <c r="X61" s="238">
        <f t="shared" si="24"/>
        <v>0</v>
      </c>
      <c r="Y61" s="239"/>
      <c r="Z61" s="240"/>
      <c r="AA61" s="241"/>
      <c r="AB61" s="242"/>
      <c r="AC61" s="243"/>
    </row>
    <row r="62" spans="1:29" x14ac:dyDescent="0.25">
      <c r="A62" s="222" t="str">
        <f>IF('concesión 2026'!A63="","",'concesión 2026'!A63)</f>
        <v/>
      </c>
      <c r="B62" s="223" t="str">
        <f>IF('concesión 2026'!B63="","",'concesión 2026'!B63)</f>
        <v/>
      </c>
      <c r="C62" s="224" t="str">
        <f>IF('concesión 2026'!C63="","",'concesión 2026'!C63)</f>
        <v/>
      </c>
      <c r="D62" s="224" t="str">
        <f>IF('concesión 2026'!D63="","",'concesión 2026'!D63)</f>
        <v/>
      </c>
      <c r="E62" s="621" t="str">
        <f>IF('concesión 2026'!E63="","",'concesión 2026'!E63)</f>
        <v/>
      </c>
      <c r="F62" s="225" t="str">
        <f>IF('concesión 2026'!F63="","",'concesión 2026'!F63)</f>
        <v/>
      </c>
      <c r="G62" s="226" t="str">
        <f>IF('concesión 2026'!G63="","",'concesión 2026'!G63)</f>
        <v/>
      </c>
      <c r="H62" s="226" t="str">
        <f>IF('concesión 2026'!H63="","",'concesión 2026'!H63)</f>
        <v/>
      </c>
      <c r="I62" s="227" t="str">
        <f>IF('concesión 2026'!I63="","",'concesión 2026'!I63)</f>
        <v/>
      </c>
      <c r="J62" s="227" t="str">
        <f>IF('concesión 2026'!J63="","",'concesión 2026'!J63)</f>
        <v/>
      </c>
      <c r="K62" s="228" t="str">
        <f>IF('concesión 2026'!K63="","",'concesión 2026'!K63)</f>
        <v/>
      </c>
      <c r="L62" s="229" t="str">
        <f>'concesión 2026'!L63</f>
        <v/>
      </c>
      <c r="M62" s="229" t="str">
        <f>'concesión 2026'!M63</f>
        <v/>
      </c>
      <c r="N62" s="633">
        <f>'concesión 2026'!N63</f>
        <v>0</v>
      </c>
      <c r="O62" s="230">
        <f>'concesión 2026'!O63</f>
        <v>0</v>
      </c>
      <c r="P62" s="231" t="str">
        <f t="shared" si="17"/>
        <v/>
      </c>
      <c r="Q62" s="232" t="str">
        <f t="shared" si="18"/>
        <v/>
      </c>
      <c r="R62" s="233" t="str">
        <f t="shared" si="19"/>
        <v/>
      </c>
      <c r="S62" s="234" t="str">
        <f t="shared" si="20"/>
        <v/>
      </c>
      <c r="T62" s="234" t="str">
        <f t="shared" si="21"/>
        <v/>
      </c>
      <c r="U62" s="235">
        <f>IF($S62="",0,IF(ISBLANK($T62)=TRUE(),360,DAYS360($S62,$T62)+1)+IF(DAY($T62)=31,VLOOKUP(MONTH($T62),formula!$B$1:$D$12,3))+IF(AND(MONTH($T62)=2,DAY($T62)=28),2,0))-Z62-AA62</f>
        <v>0</v>
      </c>
      <c r="V62" s="236">
        <f t="shared" si="22"/>
        <v>0</v>
      </c>
      <c r="W62" s="237">
        <f t="shared" si="23"/>
        <v>0</v>
      </c>
      <c r="X62" s="238">
        <f t="shared" si="24"/>
        <v>0</v>
      </c>
      <c r="Y62" s="239"/>
      <c r="Z62" s="240"/>
      <c r="AA62" s="241"/>
      <c r="AB62" s="242"/>
      <c r="AC62" s="243"/>
    </row>
    <row r="63" spans="1:29" x14ac:dyDescent="0.25">
      <c r="A63" s="222" t="str">
        <f>IF('concesión 2026'!A64="","",'concesión 2026'!A64)</f>
        <v/>
      </c>
      <c r="B63" s="223" t="str">
        <f>IF('concesión 2026'!B64="","",'concesión 2026'!B64)</f>
        <v/>
      </c>
      <c r="C63" s="224" t="str">
        <f>IF('concesión 2026'!C64="","",'concesión 2026'!C64)</f>
        <v/>
      </c>
      <c r="D63" s="224" t="str">
        <f>IF('concesión 2026'!D64="","",'concesión 2026'!D64)</f>
        <v/>
      </c>
      <c r="E63" s="621" t="str">
        <f>IF('concesión 2026'!E64="","",'concesión 2026'!E64)</f>
        <v/>
      </c>
      <c r="F63" s="225" t="str">
        <f>IF('concesión 2026'!F64="","",'concesión 2026'!F64)</f>
        <v/>
      </c>
      <c r="G63" s="226" t="str">
        <f>IF('concesión 2026'!G64="","",'concesión 2026'!G64)</f>
        <v/>
      </c>
      <c r="H63" s="226" t="str">
        <f>IF('concesión 2026'!H64="","",'concesión 2026'!H64)</f>
        <v/>
      </c>
      <c r="I63" s="227" t="str">
        <f>IF('concesión 2026'!I64="","",'concesión 2026'!I64)</f>
        <v/>
      </c>
      <c r="J63" s="227" t="str">
        <f>IF('concesión 2026'!J64="","",'concesión 2026'!J64)</f>
        <v/>
      </c>
      <c r="K63" s="228" t="str">
        <f>IF('concesión 2026'!K64="","",'concesión 2026'!K64)</f>
        <v/>
      </c>
      <c r="L63" s="229" t="str">
        <f>'concesión 2026'!L64</f>
        <v/>
      </c>
      <c r="M63" s="229" t="str">
        <f>'concesión 2026'!M64</f>
        <v/>
      </c>
      <c r="N63" s="633">
        <f>'concesión 2026'!N64</f>
        <v>0</v>
      </c>
      <c r="O63" s="230">
        <f>'concesión 2026'!O64</f>
        <v>0</v>
      </c>
      <c r="P63" s="231" t="str">
        <f t="shared" si="17"/>
        <v/>
      </c>
      <c r="Q63" s="232" t="str">
        <f t="shared" si="18"/>
        <v/>
      </c>
      <c r="R63" s="233" t="str">
        <f t="shared" si="19"/>
        <v/>
      </c>
      <c r="S63" s="234" t="str">
        <f t="shared" si="20"/>
        <v/>
      </c>
      <c r="T63" s="234" t="str">
        <f t="shared" si="21"/>
        <v/>
      </c>
      <c r="U63" s="235">
        <f>IF($S63="",0,IF(ISBLANK($T63)=TRUE(),360,DAYS360($S63,$T63)+1)+IF(DAY($T63)=31,VLOOKUP(MONTH($T63),formula!$B$1:$D$12,3))+IF(AND(MONTH($T63)=2,DAY($T63)=28),2,0))-Z63-AA63</f>
        <v>0</v>
      </c>
      <c r="V63" s="236">
        <f t="shared" si="22"/>
        <v>0</v>
      </c>
      <c r="W63" s="237">
        <f t="shared" si="23"/>
        <v>0</v>
      </c>
      <c r="X63" s="238">
        <f t="shared" si="24"/>
        <v>0</v>
      </c>
      <c r="Y63" s="239"/>
      <c r="Z63" s="240"/>
      <c r="AA63" s="241"/>
      <c r="AB63" s="242"/>
      <c r="AC63" s="243"/>
    </row>
    <row r="64" spans="1:29" x14ac:dyDescent="0.25">
      <c r="A64" s="222" t="str">
        <f>IF('concesión 2026'!A65="","",'concesión 2026'!A65)</f>
        <v/>
      </c>
      <c r="B64" s="223" t="str">
        <f>IF('concesión 2026'!B65="","",'concesión 2026'!B65)</f>
        <v/>
      </c>
      <c r="C64" s="224" t="str">
        <f>IF('concesión 2026'!C65="","",'concesión 2026'!C65)</f>
        <v/>
      </c>
      <c r="D64" s="224" t="str">
        <f>IF('concesión 2026'!D65="","",'concesión 2026'!D65)</f>
        <v/>
      </c>
      <c r="E64" s="621" t="str">
        <f>IF('concesión 2026'!E65="","",'concesión 2026'!E65)</f>
        <v/>
      </c>
      <c r="F64" s="225" t="str">
        <f>IF('concesión 2026'!F65="","",'concesión 2026'!F65)</f>
        <v/>
      </c>
      <c r="G64" s="226" t="str">
        <f>IF('concesión 2026'!G65="","",'concesión 2026'!G65)</f>
        <v/>
      </c>
      <c r="H64" s="226" t="str">
        <f>IF('concesión 2026'!H65="","",'concesión 2026'!H65)</f>
        <v/>
      </c>
      <c r="I64" s="227" t="str">
        <f>IF('concesión 2026'!I65="","",'concesión 2026'!I65)</f>
        <v/>
      </c>
      <c r="J64" s="227" t="str">
        <f>IF('concesión 2026'!J65="","",'concesión 2026'!J65)</f>
        <v/>
      </c>
      <c r="K64" s="228" t="str">
        <f>IF('concesión 2026'!K65="","",'concesión 2026'!K65)</f>
        <v/>
      </c>
      <c r="L64" s="229" t="str">
        <f>'concesión 2026'!L65</f>
        <v/>
      </c>
      <c r="M64" s="229" t="str">
        <f>'concesión 2026'!M65</f>
        <v/>
      </c>
      <c r="N64" s="633">
        <f>'concesión 2026'!N65</f>
        <v>0</v>
      </c>
      <c r="O64" s="230">
        <f>'concesión 2026'!O65</f>
        <v>0</v>
      </c>
      <c r="P64" s="231" t="str">
        <f t="shared" si="17"/>
        <v/>
      </c>
      <c r="Q64" s="232" t="str">
        <f t="shared" si="18"/>
        <v/>
      </c>
      <c r="R64" s="233" t="str">
        <f t="shared" si="19"/>
        <v/>
      </c>
      <c r="S64" s="234" t="str">
        <f t="shared" si="20"/>
        <v/>
      </c>
      <c r="T64" s="234" t="str">
        <f t="shared" si="21"/>
        <v/>
      </c>
      <c r="U64" s="235">
        <f>IF($S64="",0,IF(ISBLANK($T64)=TRUE(),360,DAYS360($S64,$T64)+1)+IF(DAY($T64)=31,VLOOKUP(MONTH($T64),formula!$B$1:$D$12,3))+IF(AND(MONTH($T64)=2,DAY($T64)=28),2,0))-Z64-AA64</f>
        <v>0</v>
      </c>
      <c r="V64" s="236">
        <f t="shared" si="22"/>
        <v>0</v>
      </c>
      <c r="W64" s="237">
        <f t="shared" si="23"/>
        <v>0</v>
      </c>
      <c r="X64" s="238">
        <f t="shared" si="24"/>
        <v>0</v>
      </c>
      <c r="Y64" s="239"/>
      <c r="Z64" s="240"/>
      <c r="AA64" s="241"/>
      <c r="AB64" s="242"/>
      <c r="AC64" s="243"/>
    </row>
    <row r="65" spans="1:29" x14ac:dyDescent="0.25">
      <c r="A65" s="222" t="str">
        <f>IF('concesión 2026'!A66="","",'concesión 2026'!A66)</f>
        <v/>
      </c>
      <c r="B65" s="223" t="str">
        <f>IF('concesión 2026'!B66="","",'concesión 2026'!B66)</f>
        <v/>
      </c>
      <c r="C65" s="224" t="str">
        <f>IF('concesión 2026'!C66="","",'concesión 2026'!C66)</f>
        <v/>
      </c>
      <c r="D65" s="224" t="str">
        <f>IF('concesión 2026'!D66="","",'concesión 2026'!D66)</f>
        <v/>
      </c>
      <c r="E65" s="621" t="str">
        <f>IF('concesión 2026'!E66="","",'concesión 2026'!E66)</f>
        <v/>
      </c>
      <c r="F65" s="225" t="str">
        <f>IF('concesión 2026'!F66="","",'concesión 2026'!F66)</f>
        <v/>
      </c>
      <c r="G65" s="226" t="str">
        <f>IF('concesión 2026'!G66="","",'concesión 2026'!G66)</f>
        <v/>
      </c>
      <c r="H65" s="226" t="str">
        <f>IF('concesión 2026'!H66="","",'concesión 2026'!H66)</f>
        <v/>
      </c>
      <c r="I65" s="227" t="str">
        <f>IF('concesión 2026'!I66="","",'concesión 2026'!I66)</f>
        <v/>
      </c>
      <c r="J65" s="227" t="str">
        <f>IF('concesión 2026'!J66="","",'concesión 2026'!J66)</f>
        <v/>
      </c>
      <c r="K65" s="228" t="str">
        <f>IF('concesión 2026'!K66="","",'concesión 2026'!K66)</f>
        <v/>
      </c>
      <c r="L65" s="229" t="str">
        <f>'concesión 2026'!L66</f>
        <v/>
      </c>
      <c r="M65" s="229" t="str">
        <f>'concesión 2026'!M66</f>
        <v/>
      </c>
      <c r="N65" s="633">
        <f>'concesión 2026'!N66</f>
        <v>0</v>
      </c>
      <c r="O65" s="230">
        <f>'concesión 2026'!O66</f>
        <v>0</v>
      </c>
      <c r="P65" s="231" t="str">
        <f t="shared" si="17"/>
        <v/>
      </c>
      <c r="Q65" s="232" t="str">
        <f t="shared" si="18"/>
        <v/>
      </c>
      <c r="R65" s="233" t="str">
        <f t="shared" si="19"/>
        <v/>
      </c>
      <c r="S65" s="234" t="str">
        <f t="shared" si="20"/>
        <v/>
      </c>
      <c r="T65" s="234" t="str">
        <f t="shared" si="21"/>
        <v/>
      </c>
      <c r="U65" s="235">
        <f>IF($S65="",0,IF(ISBLANK($T65)=TRUE(),360,DAYS360($S65,$T65)+1)+IF(DAY($T65)=31,VLOOKUP(MONTH($T65),formula!$B$1:$D$12,3))+IF(AND(MONTH($T65)=2,DAY($T65)=28),2,0))-Z65-AA65</f>
        <v>0</v>
      </c>
      <c r="V65" s="236">
        <f t="shared" si="22"/>
        <v>0</v>
      </c>
      <c r="W65" s="237">
        <f t="shared" si="23"/>
        <v>0</v>
      </c>
      <c r="X65" s="238">
        <f t="shared" si="24"/>
        <v>0</v>
      </c>
      <c r="Y65" s="239"/>
      <c r="Z65" s="240"/>
      <c r="AA65" s="241"/>
      <c r="AB65" s="242"/>
      <c r="AC65" s="243"/>
    </row>
    <row r="66" spans="1:29" x14ac:dyDescent="0.25">
      <c r="A66" s="222" t="str">
        <f>IF('concesión 2026'!A67="","",'concesión 2026'!A67)</f>
        <v/>
      </c>
      <c r="B66" s="223" t="str">
        <f>IF('concesión 2026'!B67="","",'concesión 2026'!B67)</f>
        <v/>
      </c>
      <c r="C66" s="224" t="str">
        <f>IF('concesión 2026'!C67="","",'concesión 2026'!C67)</f>
        <v/>
      </c>
      <c r="D66" s="224" t="str">
        <f>IF('concesión 2026'!D67="","",'concesión 2026'!D67)</f>
        <v/>
      </c>
      <c r="E66" s="621" t="str">
        <f>IF('concesión 2026'!E67="","",'concesión 2026'!E67)</f>
        <v/>
      </c>
      <c r="F66" s="225" t="str">
        <f>IF('concesión 2026'!F67="","",'concesión 2026'!F67)</f>
        <v/>
      </c>
      <c r="G66" s="226" t="str">
        <f>IF('concesión 2026'!G67="","",'concesión 2026'!G67)</f>
        <v/>
      </c>
      <c r="H66" s="226" t="str">
        <f>IF('concesión 2026'!H67="","",'concesión 2026'!H67)</f>
        <v/>
      </c>
      <c r="I66" s="227" t="str">
        <f>IF('concesión 2026'!I67="","",'concesión 2026'!I67)</f>
        <v/>
      </c>
      <c r="J66" s="227" t="str">
        <f>IF('concesión 2026'!J67="","",'concesión 2026'!J67)</f>
        <v/>
      </c>
      <c r="K66" s="228" t="str">
        <f>IF('concesión 2026'!K67="","",'concesión 2026'!K67)</f>
        <v/>
      </c>
      <c r="L66" s="229" t="str">
        <f>'concesión 2026'!L67</f>
        <v/>
      </c>
      <c r="M66" s="229" t="str">
        <f>'concesión 2026'!M67</f>
        <v/>
      </c>
      <c r="N66" s="633">
        <f>'concesión 2026'!N67</f>
        <v>0</v>
      </c>
      <c r="O66" s="230">
        <f>'concesión 2026'!O67</f>
        <v>0</v>
      </c>
      <c r="P66" s="231" t="str">
        <f t="shared" si="17"/>
        <v/>
      </c>
      <c r="Q66" s="232" t="str">
        <f t="shared" si="18"/>
        <v/>
      </c>
      <c r="R66" s="233" t="str">
        <f t="shared" si="19"/>
        <v/>
      </c>
      <c r="S66" s="234" t="str">
        <f t="shared" si="20"/>
        <v/>
      </c>
      <c r="T66" s="234" t="str">
        <f t="shared" si="21"/>
        <v/>
      </c>
      <c r="U66" s="235">
        <f>IF($S66="",0,IF(ISBLANK($T66)=TRUE(),360,DAYS360($S66,$T66)+1)+IF(DAY($T66)=31,VLOOKUP(MONTH($T66),formula!$B$1:$D$12,3))+IF(AND(MONTH($T66)=2,DAY($T66)=28),2,0))-Z66-AA66</f>
        <v>0</v>
      </c>
      <c r="V66" s="236">
        <f t="shared" si="22"/>
        <v>0</v>
      </c>
      <c r="W66" s="237">
        <f t="shared" si="23"/>
        <v>0</v>
      </c>
      <c r="X66" s="238">
        <f t="shared" si="24"/>
        <v>0</v>
      </c>
      <c r="Y66" s="239"/>
      <c r="Z66" s="240"/>
      <c r="AA66" s="241"/>
      <c r="AB66" s="242"/>
      <c r="AC66" s="243"/>
    </row>
    <row r="67" spans="1:29" x14ac:dyDescent="0.25">
      <c r="A67" s="222" t="str">
        <f>IF('concesión 2026'!A68="","",'concesión 2026'!A68)</f>
        <v/>
      </c>
      <c r="B67" s="223" t="str">
        <f>IF('concesión 2026'!B68="","",'concesión 2026'!B68)</f>
        <v/>
      </c>
      <c r="C67" s="224" t="str">
        <f>IF('concesión 2026'!C68="","",'concesión 2026'!C68)</f>
        <v/>
      </c>
      <c r="D67" s="224" t="str">
        <f>IF('concesión 2026'!D68="","",'concesión 2026'!D68)</f>
        <v/>
      </c>
      <c r="E67" s="621" t="str">
        <f>IF('concesión 2026'!E68="","",'concesión 2026'!E68)</f>
        <v/>
      </c>
      <c r="F67" s="225" t="str">
        <f>IF('concesión 2026'!F68="","",'concesión 2026'!F68)</f>
        <v/>
      </c>
      <c r="G67" s="226" t="str">
        <f>IF('concesión 2026'!G68="","",'concesión 2026'!G68)</f>
        <v/>
      </c>
      <c r="H67" s="226" t="str">
        <f>IF('concesión 2026'!H68="","",'concesión 2026'!H68)</f>
        <v/>
      </c>
      <c r="I67" s="227" t="str">
        <f>IF('concesión 2026'!I68="","",'concesión 2026'!I68)</f>
        <v/>
      </c>
      <c r="J67" s="227" t="str">
        <f>IF('concesión 2026'!J68="","",'concesión 2026'!J68)</f>
        <v/>
      </c>
      <c r="K67" s="228" t="str">
        <f>IF('concesión 2026'!K68="","",'concesión 2026'!K68)</f>
        <v/>
      </c>
      <c r="L67" s="229" t="str">
        <f>'concesión 2026'!L68</f>
        <v/>
      </c>
      <c r="M67" s="229" t="str">
        <f>'concesión 2026'!M68</f>
        <v/>
      </c>
      <c r="N67" s="633">
        <f>'concesión 2026'!N68</f>
        <v>0</v>
      </c>
      <c r="O67" s="230">
        <f>'concesión 2026'!O68</f>
        <v>0</v>
      </c>
      <c r="P67" s="231" t="str">
        <f t="shared" si="17"/>
        <v/>
      </c>
      <c r="Q67" s="232" t="str">
        <f t="shared" si="18"/>
        <v/>
      </c>
      <c r="R67" s="233" t="str">
        <f t="shared" si="19"/>
        <v/>
      </c>
      <c r="S67" s="234" t="str">
        <f t="shared" si="20"/>
        <v/>
      </c>
      <c r="T67" s="234" t="str">
        <f t="shared" si="21"/>
        <v/>
      </c>
      <c r="U67" s="235">
        <f>IF($S67="",0,IF(ISBLANK($T67)=TRUE(),360,DAYS360($S67,$T67)+1)+IF(DAY($T67)=31,VLOOKUP(MONTH($T67),formula!$B$1:$D$12,3))+IF(AND(MONTH($T67)=2,DAY($T67)=28),2,0))-Z67-AA67</f>
        <v>0</v>
      </c>
      <c r="V67" s="236">
        <f t="shared" si="22"/>
        <v>0</v>
      </c>
      <c r="W67" s="237">
        <f t="shared" si="23"/>
        <v>0</v>
      </c>
      <c r="X67" s="238">
        <f t="shared" si="24"/>
        <v>0</v>
      </c>
      <c r="Y67" s="239"/>
      <c r="Z67" s="240"/>
      <c r="AA67" s="241"/>
      <c r="AB67" s="242"/>
      <c r="AC67" s="243"/>
    </row>
    <row r="68" spans="1:29" x14ac:dyDescent="0.25">
      <c r="A68" s="222" t="str">
        <f>IF('concesión 2026'!A69="","",'concesión 2026'!A69)</f>
        <v/>
      </c>
      <c r="B68" s="223" t="str">
        <f>IF('concesión 2026'!B69="","",'concesión 2026'!B69)</f>
        <v/>
      </c>
      <c r="C68" s="224" t="str">
        <f>IF('concesión 2026'!C69="","",'concesión 2026'!C69)</f>
        <v/>
      </c>
      <c r="D68" s="224" t="str">
        <f>IF('concesión 2026'!D69="","",'concesión 2026'!D69)</f>
        <v/>
      </c>
      <c r="E68" s="621" t="str">
        <f>IF('concesión 2026'!E69="","",'concesión 2026'!E69)</f>
        <v/>
      </c>
      <c r="F68" s="225" t="str">
        <f>IF('concesión 2026'!F69="","",'concesión 2026'!F69)</f>
        <v/>
      </c>
      <c r="G68" s="226" t="str">
        <f>IF('concesión 2026'!G69="","",'concesión 2026'!G69)</f>
        <v/>
      </c>
      <c r="H68" s="226" t="str">
        <f>IF('concesión 2026'!H69="","",'concesión 2026'!H69)</f>
        <v/>
      </c>
      <c r="I68" s="227" t="str">
        <f>IF('concesión 2026'!I69="","",'concesión 2026'!I69)</f>
        <v/>
      </c>
      <c r="J68" s="227" t="str">
        <f>IF('concesión 2026'!J69="","",'concesión 2026'!J69)</f>
        <v/>
      </c>
      <c r="K68" s="228" t="str">
        <f>IF('concesión 2026'!K69="","",'concesión 2026'!K69)</f>
        <v/>
      </c>
      <c r="L68" s="229" t="str">
        <f>'concesión 2026'!L69</f>
        <v/>
      </c>
      <c r="M68" s="229" t="str">
        <f>'concesión 2026'!M69</f>
        <v/>
      </c>
      <c r="N68" s="633">
        <f>'concesión 2026'!N69</f>
        <v>0</v>
      </c>
      <c r="O68" s="230">
        <f>'concesión 2026'!O69</f>
        <v>0</v>
      </c>
      <c r="P68" s="231" t="str">
        <f t="shared" si="17"/>
        <v/>
      </c>
      <c r="Q68" s="232" t="str">
        <f t="shared" si="18"/>
        <v/>
      </c>
      <c r="R68" s="233" t="str">
        <f t="shared" si="19"/>
        <v/>
      </c>
      <c r="S68" s="234" t="str">
        <f t="shared" si="20"/>
        <v/>
      </c>
      <c r="T68" s="234" t="str">
        <f t="shared" si="21"/>
        <v/>
      </c>
      <c r="U68" s="235">
        <f>IF($S68="",0,IF(ISBLANK($T68)=TRUE(),360,DAYS360($S68,$T68)+1)+IF(DAY($T68)=31,VLOOKUP(MONTH($T68),formula!$B$1:$D$12,3))+IF(AND(MONTH($T68)=2,DAY($T68)=28),2,0))-Z68-AA68</f>
        <v>0</v>
      </c>
      <c r="V68" s="236">
        <f t="shared" si="22"/>
        <v>0</v>
      </c>
      <c r="W68" s="237">
        <f t="shared" si="23"/>
        <v>0</v>
      </c>
      <c r="X68" s="238">
        <f t="shared" si="24"/>
        <v>0</v>
      </c>
      <c r="Y68" s="239"/>
      <c r="Z68" s="240"/>
      <c r="AA68" s="241"/>
      <c r="AB68" s="242"/>
      <c r="AC68" s="243"/>
    </row>
    <row r="69" spans="1:29" x14ac:dyDescent="0.25">
      <c r="A69" s="222" t="str">
        <f>IF('concesión 2026'!A70="","",'concesión 2026'!A70)</f>
        <v/>
      </c>
      <c r="B69" s="223" t="str">
        <f>IF('concesión 2026'!B70="","",'concesión 2026'!B70)</f>
        <v/>
      </c>
      <c r="C69" s="224" t="str">
        <f>IF('concesión 2026'!C70="","",'concesión 2026'!C70)</f>
        <v/>
      </c>
      <c r="D69" s="224" t="str">
        <f>IF('concesión 2026'!D70="","",'concesión 2026'!D70)</f>
        <v/>
      </c>
      <c r="E69" s="621" t="str">
        <f>IF('concesión 2026'!E70="","",'concesión 2026'!E70)</f>
        <v/>
      </c>
      <c r="F69" s="225" t="str">
        <f>IF('concesión 2026'!F70="","",'concesión 2026'!F70)</f>
        <v/>
      </c>
      <c r="G69" s="226" t="str">
        <f>IF('concesión 2026'!G70="","",'concesión 2026'!G70)</f>
        <v/>
      </c>
      <c r="H69" s="226" t="str">
        <f>IF('concesión 2026'!H70="","",'concesión 2026'!H70)</f>
        <v/>
      </c>
      <c r="I69" s="227" t="str">
        <f>IF('concesión 2026'!I70="","",'concesión 2026'!I70)</f>
        <v/>
      </c>
      <c r="J69" s="227" t="str">
        <f>IF('concesión 2026'!J70="","",'concesión 2026'!J70)</f>
        <v/>
      </c>
      <c r="K69" s="228" t="str">
        <f>IF('concesión 2026'!K70="","",'concesión 2026'!K70)</f>
        <v/>
      </c>
      <c r="L69" s="229" t="str">
        <f>'concesión 2026'!L70</f>
        <v/>
      </c>
      <c r="M69" s="229" t="str">
        <f>'concesión 2026'!M70</f>
        <v/>
      </c>
      <c r="N69" s="633">
        <f>'concesión 2026'!N70</f>
        <v>0</v>
      </c>
      <c r="O69" s="230">
        <f>'concesión 2026'!O70</f>
        <v>0</v>
      </c>
      <c r="P69" s="231" t="str">
        <f t="shared" si="17"/>
        <v/>
      </c>
      <c r="Q69" s="232" t="str">
        <f t="shared" si="18"/>
        <v/>
      </c>
      <c r="R69" s="233" t="str">
        <f t="shared" si="19"/>
        <v/>
      </c>
      <c r="S69" s="234" t="str">
        <f t="shared" si="20"/>
        <v/>
      </c>
      <c r="T69" s="234" t="str">
        <f t="shared" si="21"/>
        <v/>
      </c>
      <c r="U69" s="235">
        <f>IF($S69="",0,IF(ISBLANK($T69)=TRUE(),360,DAYS360($S69,$T69)+1)+IF(DAY($T69)=31,VLOOKUP(MONTH($T69),formula!$B$1:$D$12,3))+IF(AND(MONTH($T69)=2,DAY($T69)=28),2,0))-Z69-AA69</f>
        <v>0</v>
      </c>
      <c r="V69" s="236">
        <f t="shared" si="22"/>
        <v>0</v>
      </c>
      <c r="W69" s="237">
        <f t="shared" si="23"/>
        <v>0</v>
      </c>
      <c r="X69" s="238">
        <f t="shared" si="24"/>
        <v>0</v>
      </c>
      <c r="Y69" s="239"/>
      <c r="Z69" s="240"/>
      <c r="AA69" s="241"/>
      <c r="AB69" s="242"/>
      <c r="AC69" s="243"/>
    </row>
    <row r="70" spans="1:29" x14ac:dyDescent="0.25">
      <c r="A70" s="222" t="str">
        <f>IF('concesión 2026'!A71="","",'concesión 2026'!A71)</f>
        <v/>
      </c>
      <c r="B70" s="223" t="str">
        <f>IF('concesión 2026'!B71="","",'concesión 2026'!B71)</f>
        <v/>
      </c>
      <c r="C70" s="224" t="str">
        <f>IF('concesión 2026'!C71="","",'concesión 2026'!C71)</f>
        <v/>
      </c>
      <c r="D70" s="224" t="str">
        <f>IF('concesión 2026'!D71="","",'concesión 2026'!D71)</f>
        <v/>
      </c>
      <c r="E70" s="621" t="str">
        <f>IF('concesión 2026'!E71="","",'concesión 2026'!E71)</f>
        <v/>
      </c>
      <c r="F70" s="225" t="str">
        <f>IF('concesión 2026'!F71="","",'concesión 2026'!F71)</f>
        <v/>
      </c>
      <c r="G70" s="226" t="str">
        <f>IF('concesión 2026'!G71="","",'concesión 2026'!G71)</f>
        <v/>
      </c>
      <c r="H70" s="226" t="str">
        <f>IF('concesión 2026'!H71="","",'concesión 2026'!H71)</f>
        <v/>
      </c>
      <c r="I70" s="227" t="str">
        <f>IF('concesión 2026'!I71="","",'concesión 2026'!I71)</f>
        <v/>
      </c>
      <c r="J70" s="227" t="str">
        <f>IF('concesión 2026'!J71="","",'concesión 2026'!J71)</f>
        <v/>
      </c>
      <c r="K70" s="228" t="str">
        <f>IF('concesión 2026'!K71="","",'concesión 2026'!K71)</f>
        <v/>
      </c>
      <c r="L70" s="229" t="str">
        <f>'concesión 2026'!L71</f>
        <v/>
      </c>
      <c r="M70" s="229" t="str">
        <f>'concesión 2026'!M71</f>
        <v/>
      </c>
      <c r="N70" s="633">
        <f>'concesión 2026'!N71</f>
        <v>0</v>
      </c>
      <c r="O70" s="230">
        <f>'concesión 2026'!O71</f>
        <v>0</v>
      </c>
      <c r="P70" s="231" t="str">
        <f t="shared" si="17"/>
        <v/>
      </c>
      <c r="Q70" s="232" t="str">
        <f t="shared" si="18"/>
        <v/>
      </c>
      <c r="R70" s="233" t="str">
        <f t="shared" si="19"/>
        <v/>
      </c>
      <c r="S70" s="234" t="str">
        <f t="shared" si="20"/>
        <v/>
      </c>
      <c r="T70" s="234" t="str">
        <f t="shared" si="21"/>
        <v/>
      </c>
      <c r="U70" s="235">
        <f>IF($S70="",0,IF(ISBLANK($T70)=TRUE(),360,DAYS360($S70,$T70)+1)+IF(DAY($T70)=31,VLOOKUP(MONTH($T70),formula!$B$1:$D$12,3))+IF(AND(MONTH($T70)=2,DAY($T70)=28),2,0))-Z70-AA70</f>
        <v>0</v>
      </c>
      <c r="V70" s="236">
        <f t="shared" si="22"/>
        <v>0</v>
      </c>
      <c r="W70" s="237">
        <f t="shared" si="23"/>
        <v>0</v>
      </c>
      <c r="X70" s="238">
        <f t="shared" si="24"/>
        <v>0</v>
      </c>
      <c r="Y70" s="239"/>
      <c r="Z70" s="240"/>
      <c r="AA70" s="241"/>
      <c r="AB70" s="242"/>
      <c r="AC70" s="243"/>
    </row>
    <row r="71" spans="1:29" x14ac:dyDescent="0.25">
      <c r="A71" s="222" t="str">
        <f>IF('concesión 2026'!A72="","",'concesión 2026'!A72)</f>
        <v/>
      </c>
      <c r="B71" s="223" t="str">
        <f>IF('concesión 2026'!B72="","",'concesión 2026'!B72)</f>
        <v/>
      </c>
      <c r="C71" s="224" t="str">
        <f>IF('concesión 2026'!C72="","",'concesión 2026'!C72)</f>
        <v/>
      </c>
      <c r="D71" s="224" t="str">
        <f>IF('concesión 2026'!D72="","",'concesión 2026'!D72)</f>
        <v/>
      </c>
      <c r="E71" s="621" t="str">
        <f>IF('concesión 2026'!E72="","",'concesión 2026'!E72)</f>
        <v/>
      </c>
      <c r="F71" s="225" t="str">
        <f>IF('concesión 2026'!F72="","",'concesión 2026'!F72)</f>
        <v/>
      </c>
      <c r="G71" s="226" t="str">
        <f>IF('concesión 2026'!G72="","",'concesión 2026'!G72)</f>
        <v/>
      </c>
      <c r="H71" s="226" t="str">
        <f>IF('concesión 2026'!H72="","",'concesión 2026'!H72)</f>
        <v/>
      </c>
      <c r="I71" s="227" t="str">
        <f>IF('concesión 2026'!I72="","",'concesión 2026'!I72)</f>
        <v/>
      </c>
      <c r="J71" s="227" t="str">
        <f>IF('concesión 2026'!J72="","",'concesión 2026'!J72)</f>
        <v/>
      </c>
      <c r="K71" s="228" t="str">
        <f>IF('concesión 2026'!K72="","",'concesión 2026'!K72)</f>
        <v/>
      </c>
      <c r="L71" s="229" t="str">
        <f>'concesión 2026'!L72</f>
        <v/>
      </c>
      <c r="M71" s="229" t="str">
        <f>'concesión 2026'!M72</f>
        <v/>
      </c>
      <c r="N71" s="633">
        <f>'concesión 2026'!N72</f>
        <v>0</v>
      </c>
      <c r="O71" s="230">
        <f>'concesión 2026'!O72</f>
        <v>0</v>
      </c>
      <c r="P71" s="231" t="str">
        <f t="shared" si="17"/>
        <v/>
      </c>
      <c r="Q71" s="232" t="str">
        <f t="shared" si="18"/>
        <v/>
      </c>
      <c r="R71" s="233" t="str">
        <f t="shared" si="19"/>
        <v/>
      </c>
      <c r="S71" s="234" t="str">
        <f t="shared" si="20"/>
        <v/>
      </c>
      <c r="T71" s="234" t="str">
        <f t="shared" si="21"/>
        <v/>
      </c>
      <c r="U71" s="235">
        <f>IF($S71="",0,IF(ISBLANK($T71)=TRUE(),360,DAYS360($S71,$T71)+1)+IF(DAY($T71)=31,VLOOKUP(MONTH($T71),formula!$B$1:$D$12,3))+IF(AND(MONTH($T71)=2,DAY($T71)=28),2,0))-Z71-AA71</f>
        <v>0</v>
      </c>
      <c r="V71" s="236">
        <f t="shared" si="22"/>
        <v>0</v>
      </c>
      <c r="W71" s="237">
        <f t="shared" si="23"/>
        <v>0</v>
      </c>
      <c r="X71" s="238">
        <f t="shared" si="24"/>
        <v>0</v>
      </c>
      <c r="Y71" s="239"/>
      <c r="Z71" s="240"/>
      <c r="AA71" s="241"/>
      <c r="AB71" s="242"/>
      <c r="AC71" s="243"/>
    </row>
    <row r="72" spans="1:29" x14ac:dyDescent="0.25">
      <c r="A72" s="222" t="str">
        <f>IF('concesión 2026'!A73="","",'concesión 2026'!A73)</f>
        <v/>
      </c>
      <c r="B72" s="223" t="str">
        <f>IF('concesión 2026'!B73="","",'concesión 2026'!B73)</f>
        <v/>
      </c>
      <c r="C72" s="224" t="str">
        <f>IF('concesión 2026'!C73="","",'concesión 2026'!C73)</f>
        <v/>
      </c>
      <c r="D72" s="224" t="str">
        <f>IF('concesión 2026'!D73="","",'concesión 2026'!D73)</f>
        <v/>
      </c>
      <c r="E72" s="621" t="str">
        <f>IF('concesión 2026'!E73="","",'concesión 2026'!E73)</f>
        <v/>
      </c>
      <c r="F72" s="225" t="str">
        <f>IF('concesión 2026'!F73="","",'concesión 2026'!F73)</f>
        <v/>
      </c>
      <c r="G72" s="226" t="str">
        <f>IF('concesión 2026'!G73="","",'concesión 2026'!G73)</f>
        <v/>
      </c>
      <c r="H72" s="226" t="str">
        <f>IF('concesión 2026'!H73="","",'concesión 2026'!H73)</f>
        <v/>
      </c>
      <c r="I72" s="227" t="str">
        <f>IF('concesión 2026'!I73="","",'concesión 2026'!I73)</f>
        <v/>
      </c>
      <c r="J72" s="227" t="str">
        <f>IF('concesión 2026'!J73="","",'concesión 2026'!J73)</f>
        <v/>
      </c>
      <c r="K72" s="228" t="str">
        <f>IF('concesión 2026'!K73="","",'concesión 2026'!K73)</f>
        <v/>
      </c>
      <c r="L72" s="229" t="str">
        <f>'concesión 2026'!L73</f>
        <v/>
      </c>
      <c r="M72" s="229" t="str">
        <f>'concesión 2026'!M73</f>
        <v/>
      </c>
      <c r="N72" s="633">
        <f>'concesión 2026'!N73</f>
        <v>0</v>
      </c>
      <c r="O72" s="230">
        <f>'concesión 2026'!O73</f>
        <v>0</v>
      </c>
      <c r="P72" s="231" t="str">
        <f t="shared" si="17"/>
        <v/>
      </c>
      <c r="Q72" s="232" t="str">
        <f t="shared" si="18"/>
        <v/>
      </c>
      <c r="R72" s="233" t="str">
        <f t="shared" si="19"/>
        <v/>
      </c>
      <c r="S72" s="234" t="str">
        <f t="shared" si="20"/>
        <v/>
      </c>
      <c r="T72" s="234" t="str">
        <f t="shared" si="21"/>
        <v/>
      </c>
      <c r="U72" s="235">
        <f>IF($S72="",0,IF(ISBLANK($T72)=TRUE(),360,DAYS360($S72,$T72)+1)+IF(DAY($T72)=31,VLOOKUP(MONTH($T72),formula!$B$1:$D$12,3))+IF(AND(MONTH($T72)=2,DAY($T72)=28),2,0))-Z72-AA72</f>
        <v>0</v>
      </c>
      <c r="V72" s="236">
        <f t="shared" si="22"/>
        <v>0</v>
      </c>
      <c r="W72" s="237">
        <f t="shared" si="23"/>
        <v>0</v>
      </c>
      <c r="X72" s="238">
        <f t="shared" si="24"/>
        <v>0</v>
      </c>
      <c r="Y72" s="239"/>
      <c r="Z72" s="240"/>
      <c r="AA72" s="241"/>
      <c r="AB72" s="242"/>
      <c r="AC72" s="243"/>
    </row>
    <row r="73" spans="1:29" x14ac:dyDescent="0.25">
      <c r="A73" s="222" t="str">
        <f>IF('concesión 2026'!A74="","",'concesión 2026'!A74)</f>
        <v/>
      </c>
      <c r="B73" s="223" t="str">
        <f>IF('concesión 2026'!B74="","",'concesión 2026'!B74)</f>
        <v/>
      </c>
      <c r="C73" s="224" t="str">
        <f>IF('concesión 2026'!C74="","",'concesión 2026'!C74)</f>
        <v/>
      </c>
      <c r="D73" s="224" t="str">
        <f>IF('concesión 2026'!D74="","",'concesión 2026'!D74)</f>
        <v/>
      </c>
      <c r="E73" s="621" t="str">
        <f>IF('concesión 2026'!E74="","",'concesión 2026'!E74)</f>
        <v/>
      </c>
      <c r="F73" s="225" t="str">
        <f>IF('concesión 2026'!F74="","",'concesión 2026'!F74)</f>
        <v/>
      </c>
      <c r="G73" s="226" t="str">
        <f>IF('concesión 2026'!G74="","",'concesión 2026'!G74)</f>
        <v/>
      </c>
      <c r="H73" s="226" t="str">
        <f>IF('concesión 2026'!H74="","",'concesión 2026'!H74)</f>
        <v/>
      </c>
      <c r="I73" s="227" t="str">
        <f>IF('concesión 2026'!I74="","",'concesión 2026'!I74)</f>
        <v/>
      </c>
      <c r="J73" s="227" t="str">
        <f>IF('concesión 2026'!J74="","",'concesión 2026'!J74)</f>
        <v/>
      </c>
      <c r="K73" s="228" t="str">
        <f>IF('concesión 2026'!K74="","",'concesión 2026'!K74)</f>
        <v/>
      </c>
      <c r="L73" s="229" t="str">
        <f>'concesión 2026'!L74</f>
        <v/>
      </c>
      <c r="M73" s="229" t="str">
        <f>'concesión 2026'!M74</f>
        <v/>
      </c>
      <c r="N73" s="633">
        <f>'concesión 2026'!N74</f>
        <v>0</v>
      </c>
      <c r="O73" s="230">
        <f>'concesión 2026'!O74</f>
        <v>0</v>
      </c>
      <c r="P73" s="231" t="str">
        <f t="shared" si="17"/>
        <v/>
      </c>
      <c r="Q73" s="232" t="str">
        <f t="shared" si="18"/>
        <v/>
      </c>
      <c r="R73" s="233" t="str">
        <f t="shared" si="19"/>
        <v/>
      </c>
      <c r="S73" s="234" t="str">
        <f t="shared" si="20"/>
        <v/>
      </c>
      <c r="T73" s="234" t="str">
        <f t="shared" si="21"/>
        <v/>
      </c>
      <c r="U73" s="235">
        <f>IF($S73="",0,IF(ISBLANK($T73)=TRUE(),360,DAYS360($S73,$T73)+1)+IF(DAY($T73)=31,VLOOKUP(MONTH($T73),formula!$B$1:$D$12,3))+IF(AND(MONTH($T73)=2,DAY($T73)=28),2,0))-Z73-AA73</f>
        <v>0</v>
      </c>
      <c r="V73" s="236">
        <f t="shared" si="22"/>
        <v>0</v>
      </c>
      <c r="W73" s="237">
        <f t="shared" si="23"/>
        <v>0</v>
      </c>
      <c r="X73" s="238">
        <f t="shared" si="24"/>
        <v>0</v>
      </c>
      <c r="Y73" s="239"/>
      <c r="Z73" s="240"/>
      <c r="AA73" s="241"/>
      <c r="AB73" s="242"/>
      <c r="AC73" s="243"/>
    </row>
    <row r="74" spans="1:29" x14ac:dyDescent="0.25">
      <c r="A74" s="222" t="str">
        <f>IF('concesión 2026'!A75="","",'concesión 2026'!A75)</f>
        <v/>
      </c>
      <c r="B74" s="223" t="str">
        <f>IF('concesión 2026'!B75="","",'concesión 2026'!B75)</f>
        <v/>
      </c>
      <c r="C74" s="224" t="str">
        <f>IF('concesión 2026'!C75="","",'concesión 2026'!C75)</f>
        <v/>
      </c>
      <c r="D74" s="224" t="str">
        <f>IF('concesión 2026'!D75="","",'concesión 2026'!D75)</f>
        <v/>
      </c>
      <c r="E74" s="621" t="str">
        <f>IF('concesión 2026'!E75="","",'concesión 2026'!E75)</f>
        <v/>
      </c>
      <c r="F74" s="225" t="str">
        <f>IF('concesión 2026'!F75="","",'concesión 2026'!F75)</f>
        <v/>
      </c>
      <c r="G74" s="226" t="str">
        <f>IF('concesión 2026'!G75="","",'concesión 2026'!G75)</f>
        <v/>
      </c>
      <c r="H74" s="226" t="str">
        <f>IF('concesión 2026'!H75="","",'concesión 2026'!H75)</f>
        <v/>
      </c>
      <c r="I74" s="227" t="str">
        <f>IF('concesión 2026'!I75="","",'concesión 2026'!I75)</f>
        <v/>
      </c>
      <c r="J74" s="227" t="str">
        <f>IF('concesión 2026'!J75="","",'concesión 2026'!J75)</f>
        <v/>
      </c>
      <c r="K74" s="228" t="str">
        <f>IF('concesión 2026'!K75="","",'concesión 2026'!K75)</f>
        <v/>
      </c>
      <c r="L74" s="229" t="str">
        <f>'concesión 2026'!L75</f>
        <v/>
      </c>
      <c r="M74" s="229" t="str">
        <f>'concesión 2026'!M75</f>
        <v/>
      </c>
      <c r="N74" s="633">
        <f>'concesión 2026'!N75</f>
        <v>0</v>
      </c>
      <c r="O74" s="230">
        <f>'concesión 2026'!O75</f>
        <v>0</v>
      </c>
      <c r="P74" s="231" t="str">
        <f t="shared" si="17"/>
        <v/>
      </c>
      <c r="Q74" s="232" t="str">
        <f t="shared" si="18"/>
        <v/>
      </c>
      <c r="R74" s="233" t="str">
        <f t="shared" si="19"/>
        <v/>
      </c>
      <c r="S74" s="234" t="str">
        <f t="shared" si="20"/>
        <v/>
      </c>
      <c r="T74" s="234" t="str">
        <f t="shared" si="21"/>
        <v/>
      </c>
      <c r="U74" s="235">
        <f>IF($S74="",0,IF(ISBLANK($T74)=TRUE(),360,DAYS360($S74,$T74)+1)+IF(DAY($T74)=31,VLOOKUP(MONTH($T74),formula!$B$1:$D$12,3))+IF(AND(MONTH($T74)=2,DAY($T74)=28),2,0))-Z74-AA74</f>
        <v>0</v>
      </c>
      <c r="V74" s="236">
        <f t="shared" si="22"/>
        <v>0</v>
      </c>
      <c r="W74" s="237">
        <f t="shared" si="23"/>
        <v>0</v>
      </c>
      <c r="X74" s="238">
        <f t="shared" si="24"/>
        <v>0</v>
      </c>
      <c r="Y74" s="239"/>
      <c r="Z74" s="240"/>
      <c r="AA74" s="241"/>
      <c r="AB74" s="242"/>
      <c r="AC74" s="243"/>
    </row>
    <row r="75" spans="1:29" x14ac:dyDescent="0.25">
      <c r="A75" s="222" t="str">
        <f>IF('concesión 2026'!A76="","",'concesión 2026'!A76)</f>
        <v/>
      </c>
      <c r="B75" s="223" t="str">
        <f>IF('concesión 2026'!B76="","",'concesión 2026'!B76)</f>
        <v/>
      </c>
      <c r="C75" s="224" t="str">
        <f>IF('concesión 2026'!C76="","",'concesión 2026'!C76)</f>
        <v/>
      </c>
      <c r="D75" s="224" t="str">
        <f>IF('concesión 2026'!D76="","",'concesión 2026'!D76)</f>
        <v/>
      </c>
      <c r="E75" s="621" t="str">
        <f>IF('concesión 2026'!E76="","",'concesión 2026'!E76)</f>
        <v/>
      </c>
      <c r="F75" s="225" t="str">
        <f>IF('concesión 2026'!F76="","",'concesión 2026'!F76)</f>
        <v/>
      </c>
      <c r="G75" s="226" t="str">
        <f>IF('concesión 2026'!G76="","",'concesión 2026'!G76)</f>
        <v/>
      </c>
      <c r="H75" s="226" t="str">
        <f>IF('concesión 2026'!H76="","",'concesión 2026'!H76)</f>
        <v/>
      </c>
      <c r="I75" s="227" t="str">
        <f>IF('concesión 2026'!I76="","",'concesión 2026'!I76)</f>
        <v/>
      </c>
      <c r="J75" s="227" t="str">
        <f>IF('concesión 2026'!J76="","",'concesión 2026'!J76)</f>
        <v/>
      </c>
      <c r="K75" s="228" t="str">
        <f>IF('concesión 2026'!K76="","",'concesión 2026'!K76)</f>
        <v/>
      </c>
      <c r="L75" s="229" t="str">
        <f>'concesión 2026'!L76</f>
        <v/>
      </c>
      <c r="M75" s="229" t="str">
        <f>'concesión 2026'!M76</f>
        <v/>
      </c>
      <c r="N75" s="633">
        <f>'concesión 2026'!N76</f>
        <v>0</v>
      </c>
      <c r="O75" s="230">
        <f>'concesión 2026'!O76</f>
        <v>0</v>
      </c>
      <c r="P75" s="231" t="str">
        <f t="shared" si="17"/>
        <v/>
      </c>
      <c r="Q75" s="232" t="str">
        <f t="shared" si="18"/>
        <v/>
      </c>
      <c r="R75" s="233" t="str">
        <f t="shared" si="19"/>
        <v/>
      </c>
      <c r="S75" s="234" t="str">
        <f t="shared" si="20"/>
        <v/>
      </c>
      <c r="T75" s="234" t="str">
        <f t="shared" si="21"/>
        <v/>
      </c>
      <c r="U75" s="235">
        <f>IF($S75="",0,IF(ISBLANK($T75)=TRUE(),360,DAYS360($S75,$T75)+1)+IF(DAY($T75)=31,VLOOKUP(MONTH($T75),formula!$B$1:$D$12,3))+IF(AND(MONTH($T75)=2,DAY($T75)=28),2,0))-Z75-AA75</f>
        <v>0</v>
      </c>
      <c r="V75" s="236">
        <f t="shared" si="22"/>
        <v>0</v>
      </c>
      <c r="W75" s="237">
        <f t="shared" si="23"/>
        <v>0</v>
      </c>
      <c r="X75" s="238">
        <f t="shared" si="24"/>
        <v>0</v>
      </c>
      <c r="Y75" s="239"/>
      <c r="Z75" s="240"/>
      <c r="AA75" s="241"/>
      <c r="AB75" s="242"/>
      <c r="AC75" s="243"/>
    </row>
    <row r="76" spans="1:29" x14ac:dyDescent="0.25">
      <c r="A76" s="222" t="str">
        <f>IF('concesión 2026'!A77="","",'concesión 2026'!A77)</f>
        <v/>
      </c>
      <c r="B76" s="223" t="str">
        <f>IF('concesión 2026'!B77="","",'concesión 2026'!B77)</f>
        <v/>
      </c>
      <c r="C76" s="224" t="str">
        <f>IF('concesión 2026'!C77="","",'concesión 2026'!C77)</f>
        <v/>
      </c>
      <c r="D76" s="224" t="str">
        <f>IF('concesión 2026'!D77="","",'concesión 2026'!D77)</f>
        <v/>
      </c>
      <c r="E76" s="621" t="str">
        <f>IF('concesión 2026'!E77="","",'concesión 2026'!E77)</f>
        <v/>
      </c>
      <c r="F76" s="225" t="str">
        <f>IF('concesión 2026'!F77="","",'concesión 2026'!F77)</f>
        <v/>
      </c>
      <c r="G76" s="226" t="str">
        <f>IF('concesión 2026'!G77="","",'concesión 2026'!G77)</f>
        <v/>
      </c>
      <c r="H76" s="226" t="str">
        <f>IF('concesión 2026'!H77="","",'concesión 2026'!H77)</f>
        <v/>
      </c>
      <c r="I76" s="227" t="str">
        <f>IF('concesión 2026'!I77="","",'concesión 2026'!I77)</f>
        <v/>
      </c>
      <c r="J76" s="227" t="str">
        <f>IF('concesión 2026'!J77="","",'concesión 2026'!J77)</f>
        <v/>
      </c>
      <c r="K76" s="228" t="str">
        <f>IF('concesión 2026'!K77="","",'concesión 2026'!K77)</f>
        <v/>
      </c>
      <c r="L76" s="229" t="str">
        <f>'concesión 2026'!L77</f>
        <v/>
      </c>
      <c r="M76" s="229" t="str">
        <f>'concesión 2026'!M77</f>
        <v/>
      </c>
      <c r="N76" s="633">
        <f>'concesión 2026'!N77</f>
        <v>0</v>
      </c>
      <c r="O76" s="230">
        <f>'concesión 2026'!O77</f>
        <v>0</v>
      </c>
      <c r="P76" s="231" t="str">
        <f t="shared" si="17"/>
        <v/>
      </c>
      <c r="Q76" s="232" t="str">
        <f t="shared" si="18"/>
        <v/>
      </c>
      <c r="R76" s="233" t="str">
        <f t="shared" si="19"/>
        <v/>
      </c>
      <c r="S76" s="234" t="str">
        <f t="shared" si="20"/>
        <v/>
      </c>
      <c r="T76" s="234" t="str">
        <f t="shared" si="21"/>
        <v/>
      </c>
      <c r="U76" s="235">
        <f>IF($S76="",0,IF(ISBLANK($T76)=TRUE(),360,DAYS360($S76,$T76)+1)+IF(DAY($T76)=31,VLOOKUP(MONTH($T76),formula!$B$1:$D$12,3))+IF(AND(MONTH($T76)=2,DAY($T76)=28),2,0))-Z76-AA76</f>
        <v>0</v>
      </c>
      <c r="V76" s="236">
        <f t="shared" si="22"/>
        <v>0</v>
      </c>
      <c r="W76" s="237">
        <f t="shared" si="23"/>
        <v>0</v>
      </c>
      <c r="X76" s="238">
        <f t="shared" si="24"/>
        <v>0</v>
      </c>
      <c r="Y76" s="239"/>
      <c r="Z76" s="240"/>
      <c r="AA76" s="241"/>
      <c r="AB76" s="242"/>
      <c r="AC76" s="243"/>
    </row>
    <row r="77" spans="1:29" x14ac:dyDescent="0.25">
      <c r="A77" s="222" t="str">
        <f>IF('concesión 2026'!A78="","",'concesión 2026'!A78)</f>
        <v/>
      </c>
      <c r="B77" s="223" t="str">
        <f>IF('concesión 2026'!B78="","",'concesión 2026'!B78)</f>
        <v/>
      </c>
      <c r="C77" s="224" t="str">
        <f>IF('concesión 2026'!C78="","",'concesión 2026'!C78)</f>
        <v/>
      </c>
      <c r="D77" s="224" t="str">
        <f>IF('concesión 2026'!D78="","",'concesión 2026'!D78)</f>
        <v/>
      </c>
      <c r="E77" s="621" t="str">
        <f>IF('concesión 2026'!E78="","",'concesión 2026'!E78)</f>
        <v/>
      </c>
      <c r="F77" s="225" t="str">
        <f>IF('concesión 2026'!F78="","",'concesión 2026'!F78)</f>
        <v/>
      </c>
      <c r="G77" s="226" t="str">
        <f>IF('concesión 2026'!G78="","",'concesión 2026'!G78)</f>
        <v/>
      </c>
      <c r="H77" s="226" t="str">
        <f>IF('concesión 2026'!H78="","",'concesión 2026'!H78)</f>
        <v/>
      </c>
      <c r="I77" s="227" t="str">
        <f>IF('concesión 2026'!I78="","",'concesión 2026'!I78)</f>
        <v/>
      </c>
      <c r="J77" s="227" t="str">
        <f>IF('concesión 2026'!J78="","",'concesión 2026'!J78)</f>
        <v/>
      </c>
      <c r="K77" s="228" t="str">
        <f>IF('concesión 2026'!K78="","",'concesión 2026'!K78)</f>
        <v/>
      </c>
      <c r="L77" s="229" t="str">
        <f>'concesión 2026'!L78</f>
        <v/>
      </c>
      <c r="M77" s="229" t="str">
        <f>'concesión 2026'!M78</f>
        <v/>
      </c>
      <c r="N77" s="633">
        <f>'concesión 2026'!N78</f>
        <v>0</v>
      </c>
      <c r="O77" s="230">
        <f>'concesión 2026'!O78</f>
        <v>0</v>
      </c>
      <c r="P77" s="231" t="str">
        <f t="shared" si="17"/>
        <v/>
      </c>
      <c r="Q77" s="232" t="str">
        <f t="shared" si="18"/>
        <v/>
      </c>
      <c r="R77" s="233" t="str">
        <f t="shared" si="19"/>
        <v/>
      </c>
      <c r="S77" s="234" t="str">
        <f t="shared" si="20"/>
        <v/>
      </c>
      <c r="T77" s="234" t="str">
        <f t="shared" si="21"/>
        <v/>
      </c>
      <c r="U77" s="235">
        <f>IF($S77="",0,IF(ISBLANK($T77)=TRUE(),360,DAYS360($S77,$T77)+1)+IF(DAY($T77)=31,VLOOKUP(MONTH($T77),formula!$B$1:$D$12,3))+IF(AND(MONTH($T77)=2,DAY($T77)=28),2,0))-Z77-AA77</f>
        <v>0</v>
      </c>
      <c r="V77" s="236">
        <f t="shared" si="22"/>
        <v>0</v>
      </c>
      <c r="W77" s="237">
        <f t="shared" si="23"/>
        <v>0</v>
      </c>
      <c r="X77" s="238">
        <f t="shared" si="24"/>
        <v>0</v>
      </c>
      <c r="Y77" s="239"/>
      <c r="Z77" s="240"/>
      <c r="AA77" s="241"/>
      <c r="AB77" s="242"/>
      <c r="AC77" s="243"/>
    </row>
    <row r="78" spans="1:29" x14ac:dyDescent="0.25">
      <c r="A78" s="222" t="str">
        <f>IF('concesión 2026'!A79="","",'concesión 2026'!A79)</f>
        <v/>
      </c>
      <c r="B78" s="223" t="str">
        <f>IF('concesión 2026'!B79="","",'concesión 2026'!B79)</f>
        <v/>
      </c>
      <c r="C78" s="224" t="str">
        <f>IF('concesión 2026'!C79="","",'concesión 2026'!C79)</f>
        <v/>
      </c>
      <c r="D78" s="224" t="str">
        <f>IF('concesión 2026'!D79="","",'concesión 2026'!D79)</f>
        <v/>
      </c>
      <c r="E78" s="621" t="str">
        <f>IF('concesión 2026'!E79="","",'concesión 2026'!E79)</f>
        <v/>
      </c>
      <c r="F78" s="225" t="str">
        <f>IF('concesión 2026'!F79="","",'concesión 2026'!F79)</f>
        <v/>
      </c>
      <c r="G78" s="226" t="str">
        <f>IF('concesión 2026'!G79="","",'concesión 2026'!G79)</f>
        <v/>
      </c>
      <c r="H78" s="226" t="str">
        <f>IF('concesión 2026'!H79="","",'concesión 2026'!H79)</f>
        <v/>
      </c>
      <c r="I78" s="227" t="str">
        <f>IF('concesión 2026'!I79="","",'concesión 2026'!I79)</f>
        <v/>
      </c>
      <c r="J78" s="227" t="str">
        <f>IF('concesión 2026'!J79="","",'concesión 2026'!J79)</f>
        <v/>
      </c>
      <c r="K78" s="228" t="str">
        <f>IF('concesión 2026'!K79="","",'concesión 2026'!K79)</f>
        <v/>
      </c>
      <c r="L78" s="229" t="str">
        <f>'concesión 2026'!L79</f>
        <v/>
      </c>
      <c r="M78" s="229" t="str">
        <f>'concesión 2026'!M79</f>
        <v/>
      </c>
      <c r="N78" s="633">
        <f>'concesión 2026'!N79</f>
        <v>0</v>
      </c>
      <c r="O78" s="230">
        <f>'concesión 2026'!O79</f>
        <v>0</v>
      </c>
      <c r="P78" s="231" t="str">
        <f t="shared" si="17"/>
        <v/>
      </c>
      <c r="Q78" s="232" t="str">
        <f t="shared" si="18"/>
        <v/>
      </c>
      <c r="R78" s="233" t="str">
        <f t="shared" si="19"/>
        <v/>
      </c>
      <c r="S78" s="234" t="str">
        <f t="shared" si="20"/>
        <v/>
      </c>
      <c r="T78" s="234" t="str">
        <f t="shared" si="21"/>
        <v/>
      </c>
      <c r="U78" s="235">
        <f>IF($S78="",0,IF(ISBLANK($T78)=TRUE(),360,DAYS360($S78,$T78)+1)+IF(DAY($T78)=31,VLOOKUP(MONTH($T78),formula!$B$1:$D$12,3))+IF(AND(MONTH($T78)=2,DAY($T78)=28),2,0))-Z78-AA78</f>
        <v>0</v>
      </c>
      <c r="V78" s="236">
        <f t="shared" si="22"/>
        <v>0</v>
      </c>
      <c r="W78" s="237">
        <f t="shared" si="23"/>
        <v>0</v>
      </c>
      <c r="X78" s="238">
        <f t="shared" si="24"/>
        <v>0</v>
      </c>
      <c r="Y78" s="239"/>
      <c r="Z78" s="240"/>
      <c r="AA78" s="241"/>
      <c r="AB78" s="242"/>
      <c r="AC78" s="243"/>
    </row>
    <row r="79" spans="1:29" x14ac:dyDescent="0.25">
      <c r="A79" s="222" t="str">
        <f>IF('concesión 2026'!A80="","",'concesión 2026'!A80)</f>
        <v/>
      </c>
      <c r="B79" s="223" t="str">
        <f>IF('concesión 2026'!B80="","",'concesión 2026'!B80)</f>
        <v/>
      </c>
      <c r="C79" s="224" t="str">
        <f>IF('concesión 2026'!C80="","",'concesión 2026'!C80)</f>
        <v/>
      </c>
      <c r="D79" s="224" t="str">
        <f>IF('concesión 2026'!D80="","",'concesión 2026'!D80)</f>
        <v/>
      </c>
      <c r="E79" s="621" t="str">
        <f>IF('concesión 2026'!E80="","",'concesión 2026'!E80)</f>
        <v/>
      </c>
      <c r="F79" s="225" t="str">
        <f>IF('concesión 2026'!F80="","",'concesión 2026'!F80)</f>
        <v/>
      </c>
      <c r="G79" s="226" t="str">
        <f>IF('concesión 2026'!G80="","",'concesión 2026'!G80)</f>
        <v/>
      </c>
      <c r="H79" s="226" t="str">
        <f>IF('concesión 2026'!H80="","",'concesión 2026'!H80)</f>
        <v/>
      </c>
      <c r="I79" s="227" t="str">
        <f>IF('concesión 2026'!I80="","",'concesión 2026'!I80)</f>
        <v/>
      </c>
      <c r="J79" s="227" t="str">
        <f>IF('concesión 2026'!J80="","",'concesión 2026'!J80)</f>
        <v/>
      </c>
      <c r="K79" s="228" t="str">
        <f>IF('concesión 2026'!K80="","",'concesión 2026'!K80)</f>
        <v/>
      </c>
      <c r="L79" s="229" t="str">
        <f>'concesión 2026'!L80</f>
        <v/>
      </c>
      <c r="M79" s="229" t="str">
        <f>'concesión 2026'!M80</f>
        <v/>
      </c>
      <c r="N79" s="633">
        <f>'concesión 2026'!N80</f>
        <v>0</v>
      </c>
      <c r="O79" s="230">
        <f>'concesión 2026'!O80</f>
        <v>0</v>
      </c>
      <c r="P79" s="231" t="str">
        <f t="shared" si="17"/>
        <v/>
      </c>
      <c r="Q79" s="232" t="str">
        <f t="shared" si="18"/>
        <v/>
      </c>
      <c r="R79" s="233" t="str">
        <f t="shared" si="19"/>
        <v/>
      </c>
      <c r="S79" s="234" t="str">
        <f t="shared" si="20"/>
        <v/>
      </c>
      <c r="T79" s="234" t="str">
        <f t="shared" si="21"/>
        <v/>
      </c>
      <c r="U79" s="235">
        <f>IF($S79="",0,IF(ISBLANK($T79)=TRUE(),360,DAYS360($S79,$T79)+1)+IF(DAY($T79)=31,VLOOKUP(MONTH($T79),formula!$B$1:$D$12,3))+IF(AND(MONTH($T79)=2,DAY($T79)=28),2,0))-Z79-AA79</f>
        <v>0</v>
      </c>
      <c r="V79" s="236">
        <f t="shared" si="22"/>
        <v>0</v>
      </c>
      <c r="W79" s="237">
        <f t="shared" si="23"/>
        <v>0</v>
      </c>
      <c r="X79" s="238">
        <f t="shared" si="24"/>
        <v>0</v>
      </c>
      <c r="Y79" s="239"/>
      <c r="Z79" s="240"/>
      <c r="AA79" s="241"/>
      <c r="AB79" s="242"/>
      <c r="AC79" s="243"/>
    </row>
    <row r="80" spans="1:29" x14ac:dyDescent="0.25">
      <c r="A80" s="222" t="str">
        <f>IF('concesión 2026'!A81="","",'concesión 2026'!A81)</f>
        <v/>
      </c>
      <c r="B80" s="223" t="str">
        <f>IF('concesión 2026'!B81="","",'concesión 2026'!B81)</f>
        <v/>
      </c>
      <c r="C80" s="224" t="str">
        <f>IF('concesión 2026'!C81="","",'concesión 2026'!C81)</f>
        <v/>
      </c>
      <c r="D80" s="224" t="str">
        <f>IF('concesión 2026'!D81="","",'concesión 2026'!D81)</f>
        <v/>
      </c>
      <c r="E80" s="621" t="str">
        <f>IF('concesión 2026'!E81="","",'concesión 2026'!E81)</f>
        <v/>
      </c>
      <c r="F80" s="225" t="str">
        <f>IF('concesión 2026'!F81="","",'concesión 2026'!F81)</f>
        <v/>
      </c>
      <c r="G80" s="226" t="str">
        <f>IF('concesión 2026'!G81="","",'concesión 2026'!G81)</f>
        <v/>
      </c>
      <c r="H80" s="226" t="str">
        <f>IF('concesión 2026'!H81="","",'concesión 2026'!H81)</f>
        <v/>
      </c>
      <c r="I80" s="227" t="str">
        <f>IF('concesión 2026'!I81="","",'concesión 2026'!I81)</f>
        <v/>
      </c>
      <c r="J80" s="227" t="str">
        <f>IF('concesión 2026'!J81="","",'concesión 2026'!J81)</f>
        <v/>
      </c>
      <c r="K80" s="228" t="str">
        <f>IF('concesión 2026'!K81="","",'concesión 2026'!K81)</f>
        <v/>
      </c>
      <c r="L80" s="229" t="str">
        <f>'concesión 2026'!L81</f>
        <v/>
      </c>
      <c r="M80" s="229" t="str">
        <f>'concesión 2026'!M81</f>
        <v/>
      </c>
      <c r="N80" s="633">
        <f>'concesión 2026'!N81</f>
        <v>0</v>
      </c>
      <c r="O80" s="230">
        <f>'concesión 2026'!O81</f>
        <v>0</v>
      </c>
      <c r="P80" s="231" t="str">
        <f t="shared" si="17"/>
        <v/>
      </c>
      <c r="Q80" s="232" t="str">
        <f t="shared" si="18"/>
        <v/>
      </c>
      <c r="R80" s="233" t="str">
        <f t="shared" si="19"/>
        <v/>
      </c>
      <c r="S80" s="234" t="str">
        <f t="shared" si="20"/>
        <v/>
      </c>
      <c r="T80" s="234" t="str">
        <f t="shared" si="21"/>
        <v/>
      </c>
      <c r="U80" s="235">
        <f>IF($S80="",0,IF(ISBLANK($T80)=TRUE(),360,DAYS360($S80,$T80)+1)+IF(DAY($T80)=31,VLOOKUP(MONTH($T80),formula!$B$1:$D$12,3))+IF(AND(MONTH($T80)=2,DAY($T80)=28),2,0))-Z80-AA80</f>
        <v>0</v>
      </c>
      <c r="V80" s="236">
        <f t="shared" si="22"/>
        <v>0</v>
      </c>
      <c r="W80" s="237">
        <f t="shared" si="23"/>
        <v>0</v>
      </c>
      <c r="X80" s="238">
        <f t="shared" si="24"/>
        <v>0</v>
      </c>
      <c r="Y80" s="239"/>
      <c r="Z80" s="240"/>
      <c r="AA80" s="241"/>
      <c r="AB80" s="242"/>
      <c r="AC80" s="243"/>
    </row>
    <row r="81" spans="1:29" x14ac:dyDescent="0.25">
      <c r="A81" s="222" t="str">
        <f>IF('concesión 2026'!A82="","",'concesión 2026'!A82)</f>
        <v/>
      </c>
      <c r="B81" s="223" t="str">
        <f>IF('concesión 2026'!B82="","",'concesión 2026'!B82)</f>
        <v/>
      </c>
      <c r="C81" s="224" t="str">
        <f>IF('concesión 2026'!C82="","",'concesión 2026'!C82)</f>
        <v/>
      </c>
      <c r="D81" s="224" t="str">
        <f>IF('concesión 2026'!D82="","",'concesión 2026'!D82)</f>
        <v/>
      </c>
      <c r="E81" s="621" t="str">
        <f>IF('concesión 2026'!E82="","",'concesión 2026'!E82)</f>
        <v/>
      </c>
      <c r="F81" s="225" t="str">
        <f>IF('concesión 2026'!F82="","",'concesión 2026'!F82)</f>
        <v/>
      </c>
      <c r="G81" s="226" t="str">
        <f>IF('concesión 2026'!G82="","",'concesión 2026'!G82)</f>
        <v/>
      </c>
      <c r="H81" s="226" t="str">
        <f>IF('concesión 2026'!H82="","",'concesión 2026'!H82)</f>
        <v/>
      </c>
      <c r="I81" s="227" t="str">
        <f>IF('concesión 2026'!I82="","",'concesión 2026'!I82)</f>
        <v/>
      </c>
      <c r="J81" s="227" t="str">
        <f>IF('concesión 2026'!J82="","",'concesión 2026'!J82)</f>
        <v/>
      </c>
      <c r="K81" s="228" t="str">
        <f>IF('concesión 2026'!K82="","",'concesión 2026'!K82)</f>
        <v/>
      </c>
      <c r="L81" s="229" t="str">
        <f>'concesión 2026'!L82</f>
        <v/>
      </c>
      <c r="M81" s="229" t="str">
        <f>'concesión 2026'!M82</f>
        <v/>
      </c>
      <c r="N81" s="633">
        <f>'concesión 2026'!N82</f>
        <v>0</v>
      </c>
      <c r="O81" s="230">
        <f>'concesión 2026'!O82</f>
        <v>0</v>
      </c>
      <c r="P81" s="231" t="str">
        <f t="shared" si="17"/>
        <v/>
      </c>
      <c r="Q81" s="232" t="str">
        <f t="shared" si="18"/>
        <v/>
      </c>
      <c r="R81" s="233" t="str">
        <f t="shared" si="19"/>
        <v/>
      </c>
      <c r="S81" s="234" t="str">
        <f t="shared" si="20"/>
        <v/>
      </c>
      <c r="T81" s="234" t="str">
        <f t="shared" si="21"/>
        <v/>
      </c>
      <c r="U81" s="235">
        <f>IF($S81="",0,IF(ISBLANK($T81)=TRUE(),360,DAYS360($S81,$T81)+1)+IF(DAY($T81)=31,VLOOKUP(MONTH($T81),formula!$B$1:$D$12,3))+IF(AND(MONTH($T81)=2,DAY($T81)=28),2,0))-Z81-AA81</f>
        <v>0</v>
      </c>
      <c r="V81" s="236">
        <f t="shared" si="22"/>
        <v>0</v>
      </c>
      <c r="W81" s="237">
        <f t="shared" si="23"/>
        <v>0</v>
      </c>
      <c r="X81" s="238">
        <f t="shared" si="24"/>
        <v>0</v>
      </c>
      <c r="Y81" s="239"/>
      <c r="Z81" s="240"/>
      <c r="AA81" s="241"/>
      <c r="AB81" s="242"/>
      <c r="AC81" s="243"/>
    </row>
    <row r="82" spans="1:29" x14ac:dyDescent="0.25">
      <c r="A82" s="222" t="str">
        <f>IF('concesión 2026'!A83="","",'concesión 2026'!A83)</f>
        <v/>
      </c>
      <c r="B82" s="223" t="str">
        <f>IF('concesión 2026'!B83="","",'concesión 2026'!B83)</f>
        <v/>
      </c>
      <c r="C82" s="224" t="str">
        <f>IF('concesión 2026'!C83="","",'concesión 2026'!C83)</f>
        <v/>
      </c>
      <c r="D82" s="224" t="str">
        <f>IF('concesión 2026'!D83="","",'concesión 2026'!D83)</f>
        <v/>
      </c>
      <c r="E82" s="621" t="str">
        <f>IF('concesión 2026'!E83="","",'concesión 2026'!E83)</f>
        <v/>
      </c>
      <c r="F82" s="225" t="str">
        <f>IF('concesión 2026'!F83="","",'concesión 2026'!F83)</f>
        <v/>
      </c>
      <c r="G82" s="226" t="str">
        <f>IF('concesión 2026'!G83="","",'concesión 2026'!G83)</f>
        <v/>
      </c>
      <c r="H82" s="226" t="str">
        <f>IF('concesión 2026'!H83="","",'concesión 2026'!H83)</f>
        <v/>
      </c>
      <c r="I82" s="227" t="str">
        <f>IF('concesión 2026'!I83="","",'concesión 2026'!I83)</f>
        <v/>
      </c>
      <c r="J82" s="227" t="str">
        <f>IF('concesión 2026'!J83="","",'concesión 2026'!J83)</f>
        <v/>
      </c>
      <c r="K82" s="228" t="str">
        <f>IF('concesión 2026'!K83="","",'concesión 2026'!K83)</f>
        <v/>
      </c>
      <c r="L82" s="229" t="str">
        <f>'concesión 2026'!L83</f>
        <v/>
      </c>
      <c r="M82" s="229" t="str">
        <f>'concesión 2026'!M83</f>
        <v/>
      </c>
      <c r="N82" s="633">
        <f>'concesión 2026'!N83</f>
        <v>0</v>
      </c>
      <c r="O82" s="230">
        <f>'concesión 2026'!O83</f>
        <v>0</v>
      </c>
      <c r="P82" s="231" t="str">
        <f t="shared" si="17"/>
        <v/>
      </c>
      <c r="Q82" s="232" t="str">
        <f t="shared" si="18"/>
        <v/>
      </c>
      <c r="R82" s="233" t="str">
        <f t="shared" si="19"/>
        <v/>
      </c>
      <c r="S82" s="234" t="str">
        <f t="shared" si="20"/>
        <v/>
      </c>
      <c r="T82" s="234" t="str">
        <f t="shared" si="21"/>
        <v/>
      </c>
      <c r="U82" s="235">
        <f>IF($S82="",0,IF(ISBLANK($T82)=TRUE(),360,DAYS360($S82,$T82)+1)+IF(DAY($T82)=31,VLOOKUP(MONTH($T82),formula!$B$1:$D$12,3))+IF(AND(MONTH($T82)=2,DAY($T82)=28),2,0))-Z82-AA82</f>
        <v>0</v>
      </c>
      <c r="V82" s="236">
        <f t="shared" si="22"/>
        <v>0</v>
      </c>
      <c r="W82" s="237">
        <f t="shared" si="23"/>
        <v>0</v>
      </c>
      <c r="X82" s="238">
        <f t="shared" si="24"/>
        <v>0</v>
      </c>
      <c r="Y82" s="239"/>
      <c r="Z82" s="240"/>
      <c r="AA82" s="241"/>
      <c r="AB82" s="242"/>
      <c r="AC82" s="243"/>
    </row>
    <row r="83" spans="1:29" x14ac:dyDescent="0.25">
      <c r="A83" s="222" t="str">
        <f>IF('concesión 2026'!A84="","",'concesión 2026'!A84)</f>
        <v/>
      </c>
      <c r="B83" s="223" t="str">
        <f>IF('concesión 2026'!B84="","",'concesión 2026'!B84)</f>
        <v/>
      </c>
      <c r="C83" s="224" t="str">
        <f>IF('concesión 2026'!C84="","",'concesión 2026'!C84)</f>
        <v/>
      </c>
      <c r="D83" s="224" t="str">
        <f>IF('concesión 2026'!D84="","",'concesión 2026'!D84)</f>
        <v/>
      </c>
      <c r="E83" s="621" t="str">
        <f>IF('concesión 2026'!E84="","",'concesión 2026'!E84)</f>
        <v/>
      </c>
      <c r="F83" s="225" t="str">
        <f>IF('concesión 2026'!F84="","",'concesión 2026'!F84)</f>
        <v/>
      </c>
      <c r="G83" s="226" t="str">
        <f>IF('concesión 2026'!G84="","",'concesión 2026'!G84)</f>
        <v/>
      </c>
      <c r="H83" s="226" t="str">
        <f>IF('concesión 2026'!H84="","",'concesión 2026'!H84)</f>
        <v/>
      </c>
      <c r="I83" s="227" t="str">
        <f>IF('concesión 2026'!I84="","",'concesión 2026'!I84)</f>
        <v/>
      </c>
      <c r="J83" s="227" t="str">
        <f>IF('concesión 2026'!J84="","",'concesión 2026'!J84)</f>
        <v/>
      </c>
      <c r="K83" s="228" t="str">
        <f>IF('concesión 2026'!K84="","",'concesión 2026'!K84)</f>
        <v/>
      </c>
      <c r="L83" s="229" t="str">
        <f>'concesión 2026'!L84</f>
        <v/>
      </c>
      <c r="M83" s="229" t="str">
        <f>'concesión 2026'!M84</f>
        <v/>
      </c>
      <c r="N83" s="633">
        <f>'concesión 2026'!N84</f>
        <v>0</v>
      </c>
      <c r="O83" s="230">
        <f>'concesión 2026'!O84</f>
        <v>0</v>
      </c>
      <c r="P83" s="231" t="str">
        <f t="shared" si="17"/>
        <v/>
      </c>
      <c r="Q83" s="232" t="str">
        <f t="shared" si="18"/>
        <v/>
      </c>
      <c r="R83" s="233" t="str">
        <f t="shared" si="19"/>
        <v/>
      </c>
      <c r="S83" s="234" t="str">
        <f t="shared" si="20"/>
        <v/>
      </c>
      <c r="T83" s="234" t="str">
        <f t="shared" si="21"/>
        <v/>
      </c>
      <c r="U83" s="235">
        <f>IF($S83="",0,IF(ISBLANK($T83)=TRUE(),360,DAYS360($S83,$T83)+1)+IF(DAY($T83)=31,VLOOKUP(MONTH($T83),formula!$B$1:$D$12,3))+IF(AND(MONTH($T83)=2,DAY($T83)=28),2,0))-Z83-AA83</f>
        <v>0</v>
      </c>
      <c r="V83" s="236">
        <f t="shared" si="22"/>
        <v>0</v>
      </c>
      <c r="W83" s="237">
        <f t="shared" si="23"/>
        <v>0</v>
      </c>
      <c r="X83" s="238">
        <f t="shared" si="24"/>
        <v>0</v>
      </c>
      <c r="Y83" s="239"/>
      <c r="Z83" s="240"/>
      <c r="AA83" s="241"/>
      <c r="AB83" s="242"/>
      <c r="AC83" s="243"/>
    </row>
    <row r="84" spans="1:29" x14ac:dyDescent="0.25">
      <c r="A84" s="222" t="str">
        <f>IF('concesión 2026'!A85="","",'concesión 2026'!A85)</f>
        <v/>
      </c>
      <c r="B84" s="223" t="str">
        <f>IF('concesión 2026'!B85="","",'concesión 2026'!B85)</f>
        <v/>
      </c>
      <c r="C84" s="224" t="str">
        <f>IF('concesión 2026'!C85="","",'concesión 2026'!C85)</f>
        <v/>
      </c>
      <c r="D84" s="224" t="str">
        <f>IF('concesión 2026'!D85="","",'concesión 2026'!D85)</f>
        <v/>
      </c>
      <c r="E84" s="621" t="str">
        <f>IF('concesión 2026'!E85="","",'concesión 2026'!E85)</f>
        <v/>
      </c>
      <c r="F84" s="225" t="str">
        <f>IF('concesión 2026'!F85="","",'concesión 2026'!F85)</f>
        <v/>
      </c>
      <c r="G84" s="226" t="str">
        <f>IF('concesión 2026'!G85="","",'concesión 2026'!G85)</f>
        <v/>
      </c>
      <c r="H84" s="226" t="str">
        <f>IF('concesión 2026'!H85="","",'concesión 2026'!H85)</f>
        <v/>
      </c>
      <c r="I84" s="227" t="str">
        <f>IF('concesión 2026'!I85="","",'concesión 2026'!I85)</f>
        <v/>
      </c>
      <c r="J84" s="227" t="str">
        <f>IF('concesión 2026'!J85="","",'concesión 2026'!J85)</f>
        <v/>
      </c>
      <c r="K84" s="228" t="str">
        <f>IF('concesión 2026'!K85="","",'concesión 2026'!K85)</f>
        <v/>
      </c>
      <c r="L84" s="229" t="str">
        <f>'concesión 2026'!L85</f>
        <v/>
      </c>
      <c r="M84" s="229" t="str">
        <f>'concesión 2026'!M85</f>
        <v/>
      </c>
      <c r="N84" s="633">
        <f>'concesión 2026'!N85</f>
        <v>0</v>
      </c>
      <c r="O84" s="230">
        <f>'concesión 2026'!O85</f>
        <v>0</v>
      </c>
      <c r="P84" s="231" t="str">
        <f t="shared" si="17"/>
        <v/>
      </c>
      <c r="Q84" s="232" t="str">
        <f t="shared" si="18"/>
        <v/>
      </c>
      <c r="R84" s="233" t="str">
        <f t="shared" si="19"/>
        <v/>
      </c>
      <c r="S84" s="234" t="str">
        <f t="shared" si="20"/>
        <v/>
      </c>
      <c r="T84" s="234" t="str">
        <f t="shared" si="21"/>
        <v/>
      </c>
      <c r="U84" s="235">
        <f>IF($S84="",0,IF(ISBLANK($T84)=TRUE(),360,DAYS360($S84,$T84)+1)+IF(DAY($T84)=31,VLOOKUP(MONTH($T84),formula!$B$1:$D$12,3))+IF(AND(MONTH($T84)=2,DAY($T84)=28),2,0))-Z84-AA84</f>
        <v>0</v>
      </c>
      <c r="V84" s="236">
        <f t="shared" si="22"/>
        <v>0</v>
      </c>
      <c r="W84" s="237">
        <f t="shared" si="23"/>
        <v>0</v>
      </c>
      <c r="X84" s="238">
        <f t="shared" si="24"/>
        <v>0</v>
      </c>
      <c r="Y84" s="239"/>
      <c r="Z84" s="240"/>
      <c r="AA84" s="241"/>
      <c r="AB84" s="242"/>
      <c r="AC84" s="243"/>
    </row>
    <row r="85" spans="1:29" x14ac:dyDescent="0.25">
      <c r="A85" s="222" t="str">
        <f>IF('concesión 2026'!A86="","",'concesión 2026'!A86)</f>
        <v/>
      </c>
      <c r="B85" s="223" t="str">
        <f>IF('concesión 2026'!B86="","",'concesión 2026'!B86)</f>
        <v/>
      </c>
      <c r="C85" s="224" t="str">
        <f>IF('concesión 2026'!C86="","",'concesión 2026'!C86)</f>
        <v/>
      </c>
      <c r="D85" s="224" t="str">
        <f>IF('concesión 2026'!D86="","",'concesión 2026'!D86)</f>
        <v/>
      </c>
      <c r="E85" s="621" t="str">
        <f>IF('concesión 2026'!E86="","",'concesión 2026'!E86)</f>
        <v/>
      </c>
      <c r="F85" s="225" t="str">
        <f>IF('concesión 2026'!F86="","",'concesión 2026'!F86)</f>
        <v/>
      </c>
      <c r="G85" s="226" t="str">
        <f>IF('concesión 2026'!G86="","",'concesión 2026'!G86)</f>
        <v/>
      </c>
      <c r="H85" s="226" t="str">
        <f>IF('concesión 2026'!H86="","",'concesión 2026'!H86)</f>
        <v/>
      </c>
      <c r="I85" s="227" t="str">
        <f>IF('concesión 2026'!I86="","",'concesión 2026'!I86)</f>
        <v/>
      </c>
      <c r="J85" s="227" t="str">
        <f>IF('concesión 2026'!J86="","",'concesión 2026'!J86)</f>
        <v/>
      </c>
      <c r="K85" s="228" t="str">
        <f>IF('concesión 2026'!K86="","",'concesión 2026'!K86)</f>
        <v/>
      </c>
      <c r="L85" s="229" t="str">
        <f>'concesión 2026'!L86</f>
        <v/>
      </c>
      <c r="M85" s="229" t="str">
        <f>'concesión 2026'!M86</f>
        <v/>
      </c>
      <c r="N85" s="633">
        <f>'concesión 2026'!N86</f>
        <v>0</v>
      </c>
      <c r="O85" s="230">
        <f>'concesión 2026'!O86</f>
        <v>0</v>
      </c>
      <c r="P85" s="231" t="str">
        <f t="shared" si="17"/>
        <v/>
      </c>
      <c r="Q85" s="232" t="str">
        <f t="shared" si="18"/>
        <v/>
      </c>
      <c r="R85" s="233" t="str">
        <f t="shared" si="19"/>
        <v/>
      </c>
      <c r="S85" s="234" t="str">
        <f t="shared" si="20"/>
        <v/>
      </c>
      <c r="T85" s="234" t="str">
        <f t="shared" si="21"/>
        <v/>
      </c>
      <c r="U85" s="235">
        <f>IF($S85="",0,IF(ISBLANK($T85)=TRUE(),360,DAYS360($S85,$T85)+1)+IF(DAY($T85)=31,VLOOKUP(MONTH($T85),formula!$B$1:$D$12,3))+IF(AND(MONTH($T85)=2,DAY($T85)=28),2,0))-Z85-AA85</f>
        <v>0</v>
      </c>
      <c r="V85" s="236">
        <f t="shared" si="22"/>
        <v>0</v>
      </c>
      <c r="W85" s="237">
        <f t="shared" si="23"/>
        <v>0</v>
      </c>
      <c r="X85" s="238">
        <f t="shared" si="24"/>
        <v>0</v>
      </c>
      <c r="Y85" s="239"/>
      <c r="Z85" s="240"/>
      <c r="AA85" s="241"/>
      <c r="AB85" s="242"/>
      <c r="AC85" s="243"/>
    </row>
    <row r="86" spans="1:29" x14ac:dyDescent="0.25">
      <c r="A86" s="222" t="str">
        <f>IF('concesión 2026'!A87="","",'concesión 2026'!A87)</f>
        <v/>
      </c>
      <c r="B86" s="223" t="str">
        <f>IF('concesión 2026'!B87="","",'concesión 2026'!B87)</f>
        <v/>
      </c>
      <c r="C86" s="224" t="str">
        <f>IF('concesión 2026'!C87="","",'concesión 2026'!C87)</f>
        <v/>
      </c>
      <c r="D86" s="224" t="str">
        <f>IF('concesión 2026'!D87="","",'concesión 2026'!D87)</f>
        <v/>
      </c>
      <c r="E86" s="621" t="str">
        <f>IF('concesión 2026'!E87="","",'concesión 2026'!E87)</f>
        <v/>
      </c>
      <c r="F86" s="225" t="str">
        <f>IF('concesión 2026'!F87="","",'concesión 2026'!F87)</f>
        <v/>
      </c>
      <c r="G86" s="226" t="str">
        <f>IF('concesión 2026'!G87="","",'concesión 2026'!G87)</f>
        <v/>
      </c>
      <c r="H86" s="226" t="str">
        <f>IF('concesión 2026'!H87="","",'concesión 2026'!H87)</f>
        <v/>
      </c>
      <c r="I86" s="227" t="str">
        <f>IF('concesión 2026'!I87="","",'concesión 2026'!I87)</f>
        <v/>
      </c>
      <c r="J86" s="227" t="str">
        <f>IF('concesión 2026'!J87="","",'concesión 2026'!J87)</f>
        <v/>
      </c>
      <c r="K86" s="228" t="str">
        <f>IF('concesión 2026'!K87="","",'concesión 2026'!K87)</f>
        <v/>
      </c>
      <c r="L86" s="229" t="str">
        <f>'concesión 2026'!L87</f>
        <v/>
      </c>
      <c r="M86" s="229" t="str">
        <f>'concesión 2026'!M87</f>
        <v/>
      </c>
      <c r="N86" s="633">
        <f>'concesión 2026'!N87</f>
        <v>0</v>
      </c>
      <c r="O86" s="230">
        <f>'concesión 2026'!O87</f>
        <v>0</v>
      </c>
      <c r="P86" s="231" t="str">
        <f t="shared" si="17"/>
        <v/>
      </c>
      <c r="Q86" s="232" t="str">
        <f t="shared" si="18"/>
        <v/>
      </c>
      <c r="R86" s="233" t="str">
        <f t="shared" si="19"/>
        <v/>
      </c>
      <c r="S86" s="234" t="str">
        <f t="shared" si="20"/>
        <v/>
      </c>
      <c r="T86" s="234" t="str">
        <f t="shared" si="21"/>
        <v/>
      </c>
      <c r="U86" s="235">
        <f>IF($S86="",0,IF(ISBLANK($T86)=TRUE(),360,DAYS360($S86,$T86)+1)+IF(DAY($T86)=31,VLOOKUP(MONTH($T86),formula!$B$1:$D$12,3))+IF(AND(MONTH($T86)=2,DAY($T86)=28),2,0))-Z86-AA86</f>
        <v>0</v>
      </c>
      <c r="V86" s="236">
        <f t="shared" si="22"/>
        <v>0</v>
      </c>
      <c r="W86" s="237">
        <f t="shared" si="23"/>
        <v>0</v>
      </c>
      <c r="X86" s="238">
        <f t="shared" si="24"/>
        <v>0</v>
      </c>
      <c r="Y86" s="239"/>
      <c r="Z86" s="240"/>
      <c r="AA86" s="241"/>
      <c r="AB86" s="242"/>
      <c r="AC86" s="243"/>
    </row>
    <row r="87" spans="1:29" x14ac:dyDescent="0.25">
      <c r="A87" s="222" t="str">
        <f>IF('concesión 2026'!A88="","",'concesión 2026'!A88)</f>
        <v/>
      </c>
      <c r="B87" s="223" t="str">
        <f>IF('concesión 2026'!B88="","",'concesión 2026'!B88)</f>
        <v/>
      </c>
      <c r="C87" s="224" t="str">
        <f>IF('concesión 2026'!C88="","",'concesión 2026'!C88)</f>
        <v/>
      </c>
      <c r="D87" s="224" t="str">
        <f>IF('concesión 2026'!D88="","",'concesión 2026'!D88)</f>
        <v/>
      </c>
      <c r="E87" s="621" t="str">
        <f>IF('concesión 2026'!E88="","",'concesión 2026'!E88)</f>
        <v/>
      </c>
      <c r="F87" s="225" t="str">
        <f>IF('concesión 2026'!F88="","",'concesión 2026'!F88)</f>
        <v/>
      </c>
      <c r="G87" s="226" t="str">
        <f>IF('concesión 2026'!G88="","",'concesión 2026'!G88)</f>
        <v/>
      </c>
      <c r="H87" s="226" t="str">
        <f>IF('concesión 2026'!H88="","",'concesión 2026'!H88)</f>
        <v/>
      </c>
      <c r="I87" s="227" t="str">
        <f>IF('concesión 2026'!I88="","",'concesión 2026'!I88)</f>
        <v/>
      </c>
      <c r="J87" s="227" t="str">
        <f>IF('concesión 2026'!J88="","",'concesión 2026'!J88)</f>
        <v/>
      </c>
      <c r="K87" s="228" t="str">
        <f>IF('concesión 2026'!K88="","",'concesión 2026'!K88)</f>
        <v/>
      </c>
      <c r="L87" s="229" t="str">
        <f>'concesión 2026'!L88</f>
        <v/>
      </c>
      <c r="M87" s="229" t="str">
        <f>'concesión 2026'!M88</f>
        <v/>
      </c>
      <c r="N87" s="633">
        <f>'concesión 2026'!N88</f>
        <v>0</v>
      </c>
      <c r="O87" s="230">
        <f>'concesión 2026'!O88</f>
        <v>0</v>
      </c>
      <c r="P87" s="231" t="str">
        <f t="shared" si="17"/>
        <v/>
      </c>
      <c r="Q87" s="232" t="str">
        <f t="shared" si="18"/>
        <v/>
      </c>
      <c r="R87" s="233" t="str">
        <f t="shared" si="19"/>
        <v/>
      </c>
      <c r="S87" s="234" t="str">
        <f t="shared" si="20"/>
        <v/>
      </c>
      <c r="T87" s="234" t="str">
        <f t="shared" si="21"/>
        <v/>
      </c>
      <c r="U87" s="235">
        <f>IF($S87="",0,IF(ISBLANK($T87)=TRUE(),360,DAYS360($S87,$T87)+1)+IF(DAY($T87)=31,VLOOKUP(MONTH($T87),formula!$B$1:$D$12,3))+IF(AND(MONTH($T87)=2,DAY($T87)=28),2,0))-Z87-AA87</f>
        <v>0</v>
      </c>
      <c r="V87" s="236">
        <f t="shared" si="22"/>
        <v>0</v>
      </c>
      <c r="W87" s="237">
        <f t="shared" si="23"/>
        <v>0</v>
      </c>
      <c r="X87" s="238">
        <f t="shared" si="24"/>
        <v>0</v>
      </c>
      <c r="Y87" s="239"/>
      <c r="Z87" s="240"/>
      <c r="AA87" s="241"/>
      <c r="AB87" s="242"/>
      <c r="AC87" s="243"/>
    </row>
    <row r="88" spans="1:29" x14ac:dyDescent="0.25">
      <c r="A88" s="222" t="str">
        <f>IF('concesión 2026'!A89="","",'concesión 2026'!A89)</f>
        <v/>
      </c>
      <c r="B88" s="223" t="str">
        <f>IF('concesión 2026'!B89="","",'concesión 2026'!B89)</f>
        <v/>
      </c>
      <c r="C88" s="224" t="str">
        <f>IF('concesión 2026'!C89="","",'concesión 2026'!C89)</f>
        <v/>
      </c>
      <c r="D88" s="224" t="str">
        <f>IF('concesión 2026'!D89="","",'concesión 2026'!D89)</f>
        <v/>
      </c>
      <c r="E88" s="621" t="str">
        <f>IF('concesión 2026'!E89="","",'concesión 2026'!E89)</f>
        <v/>
      </c>
      <c r="F88" s="225" t="str">
        <f>IF('concesión 2026'!F89="","",'concesión 2026'!F89)</f>
        <v/>
      </c>
      <c r="G88" s="226" t="str">
        <f>IF('concesión 2026'!G89="","",'concesión 2026'!G89)</f>
        <v/>
      </c>
      <c r="H88" s="226" t="str">
        <f>IF('concesión 2026'!H89="","",'concesión 2026'!H89)</f>
        <v/>
      </c>
      <c r="I88" s="227" t="str">
        <f>IF('concesión 2026'!I89="","",'concesión 2026'!I89)</f>
        <v/>
      </c>
      <c r="J88" s="227" t="str">
        <f>IF('concesión 2026'!J89="","",'concesión 2026'!J89)</f>
        <v/>
      </c>
      <c r="K88" s="228" t="str">
        <f>IF('concesión 2026'!K89="","",'concesión 2026'!K89)</f>
        <v/>
      </c>
      <c r="L88" s="229" t="str">
        <f>'concesión 2026'!L89</f>
        <v/>
      </c>
      <c r="M88" s="229" t="str">
        <f>'concesión 2026'!M89</f>
        <v/>
      </c>
      <c r="N88" s="633">
        <f>'concesión 2026'!N89</f>
        <v>0</v>
      </c>
      <c r="O88" s="230">
        <f>'concesión 2026'!O89</f>
        <v>0</v>
      </c>
      <c r="P88" s="231" t="str">
        <f t="shared" si="17"/>
        <v/>
      </c>
      <c r="Q88" s="232" t="str">
        <f t="shared" si="18"/>
        <v/>
      </c>
      <c r="R88" s="233" t="str">
        <f t="shared" si="19"/>
        <v/>
      </c>
      <c r="S88" s="234" t="str">
        <f t="shared" si="20"/>
        <v/>
      </c>
      <c r="T88" s="234" t="str">
        <f t="shared" si="21"/>
        <v/>
      </c>
      <c r="U88" s="235">
        <f>IF($S88="",0,IF(ISBLANK($T88)=TRUE(),360,DAYS360($S88,$T88)+1)+IF(DAY($T88)=31,VLOOKUP(MONTH($T88),formula!$B$1:$D$12,3))+IF(AND(MONTH($T88)=2,DAY($T88)=28),2,0))-Z88-AA88</f>
        <v>0</v>
      </c>
      <c r="V88" s="236">
        <f t="shared" si="22"/>
        <v>0</v>
      </c>
      <c r="W88" s="237">
        <f t="shared" si="23"/>
        <v>0</v>
      </c>
      <c r="X88" s="238">
        <f t="shared" si="24"/>
        <v>0</v>
      </c>
      <c r="Y88" s="239"/>
      <c r="Z88" s="240"/>
      <c r="AA88" s="241"/>
      <c r="AB88" s="242"/>
      <c r="AC88" s="243"/>
    </row>
    <row r="89" spans="1:29" x14ac:dyDescent="0.25">
      <c r="A89" s="222" t="str">
        <f>IF('concesión 2026'!A90="","",'concesión 2026'!A90)</f>
        <v/>
      </c>
      <c r="B89" s="223" t="str">
        <f>IF('concesión 2026'!B90="","",'concesión 2026'!B90)</f>
        <v/>
      </c>
      <c r="C89" s="224" t="str">
        <f>IF('concesión 2026'!C90="","",'concesión 2026'!C90)</f>
        <v/>
      </c>
      <c r="D89" s="224" t="str">
        <f>IF('concesión 2026'!D90="","",'concesión 2026'!D90)</f>
        <v/>
      </c>
      <c r="E89" s="621" t="str">
        <f>IF('concesión 2026'!E90="","",'concesión 2026'!E90)</f>
        <v/>
      </c>
      <c r="F89" s="225" t="str">
        <f>IF('concesión 2026'!F90="","",'concesión 2026'!F90)</f>
        <v/>
      </c>
      <c r="G89" s="226" t="str">
        <f>IF('concesión 2026'!G90="","",'concesión 2026'!G90)</f>
        <v/>
      </c>
      <c r="H89" s="226" t="str">
        <f>IF('concesión 2026'!H90="","",'concesión 2026'!H90)</f>
        <v/>
      </c>
      <c r="I89" s="227" t="str">
        <f>IF('concesión 2026'!I90="","",'concesión 2026'!I90)</f>
        <v/>
      </c>
      <c r="J89" s="227" t="str">
        <f>IF('concesión 2026'!J90="","",'concesión 2026'!J90)</f>
        <v/>
      </c>
      <c r="K89" s="228" t="str">
        <f>IF('concesión 2026'!K90="","",'concesión 2026'!K90)</f>
        <v/>
      </c>
      <c r="L89" s="229" t="str">
        <f>'concesión 2026'!L90</f>
        <v/>
      </c>
      <c r="M89" s="229" t="str">
        <f>'concesión 2026'!M90</f>
        <v/>
      </c>
      <c r="N89" s="633">
        <f>'concesión 2026'!N90</f>
        <v>0</v>
      </c>
      <c r="O89" s="230">
        <f>'concesión 2026'!O90</f>
        <v>0</v>
      </c>
      <c r="P89" s="231" t="str">
        <f t="shared" si="17"/>
        <v/>
      </c>
      <c r="Q89" s="232" t="str">
        <f t="shared" si="18"/>
        <v/>
      </c>
      <c r="R89" s="233" t="str">
        <f t="shared" si="19"/>
        <v/>
      </c>
      <c r="S89" s="234" t="str">
        <f t="shared" si="20"/>
        <v/>
      </c>
      <c r="T89" s="234" t="str">
        <f t="shared" si="21"/>
        <v/>
      </c>
      <c r="U89" s="235">
        <f>IF($S89="",0,IF(ISBLANK($T89)=TRUE(),360,DAYS360($S89,$T89)+1)+IF(DAY($T89)=31,VLOOKUP(MONTH($T89),formula!$B$1:$D$12,3))+IF(AND(MONTH($T89)=2,DAY($T89)=28),2,0))-Z89-AA89</f>
        <v>0</v>
      </c>
      <c r="V89" s="236">
        <f t="shared" si="22"/>
        <v>0</v>
      </c>
      <c r="W89" s="237">
        <f t="shared" si="23"/>
        <v>0</v>
      </c>
      <c r="X89" s="238">
        <f t="shared" si="24"/>
        <v>0</v>
      </c>
      <c r="Y89" s="239"/>
      <c r="Z89" s="240"/>
      <c r="AA89" s="241"/>
      <c r="AB89" s="242"/>
      <c r="AC89" s="243"/>
    </row>
    <row r="90" spans="1:29" x14ac:dyDescent="0.25">
      <c r="A90" s="222" t="str">
        <f>IF('concesión 2026'!A91="","",'concesión 2026'!A91)</f>
        <v/>
      </c>
      <c r="B90" s="223" t="str">
        <f>IF('concesión 2026'!B91="","",'concesión 2026'!B91)</f>
        <v/>
      </c>
      <c r="C90" s="224" t="str">
        <f>IF('concesión 2026'!C91="","",'concesión 2026'!C91)</f>
        <v/>
      </c>
      <c r="D90" s="224" t="str">
        <f>IF('concesión 2026'!D91="","",'concesión 2026'!D91)</f>
        <v/>
      </c>
      <c r="E90" s="621" t="str">
        <f>IF('concesión 2026'!E91="","",'concesión 2026'!E91)</f>
        <v/>
      </c>
      <c r="F90" s="225" t="str">
        <f>IF('concesión 2026'!F91="","",'concesión 2026'!F91)</f>
        <v/>
      </c>
      <c r="G90" s="226" t="str">
        <f>IF('concesión 2026'!G91="","",'concesión 2026'!G91)</f>
        <v/>
      </c>
      <c r="H90" s="226" t="str">
        <f>IF('concesión 2026'!H91="","",'concesión 2026'!H91)</f>
        <v/>
      </c>
      <c r="I90" s="227" t="str">
        <f>IF('concesión 2026'!I91="","",'concesión 2026'!I91)</f>
        <v/>
      </c>
      <c r="J90" s="227" t="str">
        <f>IF('concesión 2026'!J91="","",'concesión 2026'!J91)</f>
        <v/>
      </c>
      <c r="K90" s="228" t="str">
        <f>IF('concesión 2026'!K91="","",'concesión 2026'!K91)</f>
        <v/>
      </c>
      <c r="L90" s="229" t="str">
        <f>'concesión 2026'!L91</f>
        <v/>
      </c>
      <c r="M90" s="229" t="str">
        <f>'concesión 2026'!M91</f>
        <v/>
      </c>
      <c r="N90" s="633">
        <f>'concesión 2026'!N91</f>
        <v>0</v>
      </c>
      <c r="O90" s="230">
        <f>'concesión 2026'!O91</f>
        <v>0</v>
      </c>
      <c r="P90" s="231" t="str">
        <f t="shared" si="17"/>
        <v/>
      </c>
      <c r="Q90" s="232" t="str">
        <f t="shared" si="18"/>
        <v/>
      </c>
      <c r="R90" s="233" t="str">
        <f t="shared" si="19"/>
        <v/>
      </c>
      <c r="S90" s="234" t="str">
        <f t="shared" si="20"/>
        <v/>
      </c>
      <c r="T90" s="234" t="str">
        <f t="shared" si="21"/>
        <v/>
      </c>
      <c r="U90" s="235">
        <f>IF($S90="",0,IF(ISBLANK($T90)=TRUE(),360,DAYS360($S90,$T90)+1)+IF(DAY($T90)=31,VLOOKUP(MONTH($T90),formula!$B$1:$D$12,3))+IF(AND(MONTH($T90)=2,DAY($T90)=28),2,0))-Z90-AA90</f>
        <v>0</v>
      </c>
      <c r="V90" s="236">
        <f t="shared" si="22"/>
        <v>0</v>
      </c>
      <c r="W90" s="237">
        <f t="shared" si="23"/>
        <v>0</v>
      </c>
      <c r="X90" s="238">
        <f t="shared" si="24"/>
        <v>0</v>
      </c>
      <c r="Y90" s="239"/>
      <c r="Z90" s="240"/>
      <c r="AA90" s="241"/>
      <c r="AB90" s="242"/>
      <c r="AC90" s="243"/>
    </row>
    <row r="91" spans="1:29" x14ac:dyDescent="0.25">
      <c r="A91" s="222" t="str">
        <f>IF('concesión 2026'!A92="","",'concesión 2026'!A92)</f>
        <v/>
      </c>
      <c r="B91" s="223" t="str">
        <f>IF('concesión 2026'!B92="","",'concesión 2026'!B92)</f>
        <v/>
      </c>
      <c r="C91" s="224" t="str">
        <f>IF('concesión 2026'!C92="","",'concesión 2026'!C92)</f>
        <v/>
      </c>
      <c r="D91" s="224" t="str">
        <f>IF('concesión 2026'!D92="","",'concesión 2026'!D92)</f>
        <v/>
      </c>
      <c r="E91" s="621" t="str">
        <f>IF('concesión 2026'!E92="","",'concesión 2026'!E92)</f>
        <v/>
      </c>
      <c r="F91" s="225" t="str">
        <f>IF('concesión 2026'!F92="","",'concesión 2026'!F92)</f>
        <v/>
      </c>
      <c r="G91" s="226" t="str">
        <f>IF('concesión 2026'!G92="","",'concesión 2026'!G92)</f>
        <v/>
      </c>
      <c r="H91" s="226" t="str">
        <f>IF('concesión 2026'!H92="","",'concesión 2026'!H92)</f>
        <v/>
      </c>
      <c r="I91" s="227" t="str">
        <f>IF('concesión 2026'!I92="","",'concesión 2026'!I92)</f>
        <v/>
      </c>
      <c r="J91" s="227" t="str">
        <f>IF('concesión 2026'!J92="","",'concesión 2026'!J92)</f>
        <v/>
      </c>
      <c r="K91" s="228" t="str">
        <f>IF('concesión 2026'!K92="","",'concesión 2026'!K92)</f>
        <v/>
      </c>
      <c r="L91" s="229" t="str">
        <f>'concesión 2026'!L92</f>
        <v/>
      </c>
      <c r="M91" s="229" t="str">
        <f>'concesión 2026'!M92</f>
        <v/>
      </c>
      <c r="N91" s="633">
        <f>'concesión 2026'!N92</f>
        <v>0</v>
      </c>
      <c r="O91" s="230">
        <f>'concesión 2026'!O92</f>
        <v>0</v>
      </c>
      <c r="P91" s="231" t="str">
        <f t="shared" si="17"/>
        <v/>
      </c>
      <c r="Q91" s="232" t="str">
        <f t="shared" si="18"/>
        <v/>
      </c>
      <c r="R91" s="233" t="str">
        <f t="shared" si="19"/>
        <v/>
      </c>
      <c r="S91" s="234" t="str">
        <f t="shared" si="20"/>
        <v/>
      </c>
      <c r="T91" s="234" t="str">
        <f t="shared" si="21"/>
        <v/>
      </c>
      <c r="U91" s="235">
        <f>IF($S91="",0,IF(ISBLANK($T91)=TRUE(),360,DAYS360($S91,$T91)+1)+IF(DAY($T91)=31,VLOOKUP(MONTH($T91),formula!$B$1:$D$12,3))+IF(AND(MONTH($T91)=2,DAY($T91)=28),2,0))-Z91-AA91</f>
        <v>0</v>
      </c>
      <c r="V91" s="236">
        <f t="shared" si="22"/>
        <v>0</v>
      </c>
      <c r="W91" s="237">
        <f t="shared" si="23"/>
        <v>0</v>
      </c>
      <c r="X91" s="238">
        <f t="shared" si="24"/>
        <v>0</v>
      </c>
      <c r="Y91" s="239"/>
      <c r="Z91" s="240"/>
      <c r="AA91" s="241"/>
      <c r="AB91" s="242"/>
      <c r="AC91" s="243"/>
    </row>
    <row r="92" spans="1:29" x14ac:dyDescent="0.25">
      <c r="A92" s="222" t="str">
        <f>IF('concesión 2026'!A93="","",'concesión 2026'!A93)</f>
        <v/>
      </c>
      <c r="B92" s="223" t="str">
        <f>IF('concesión 2026'!B93="","",'concesión 2026'!B93)</f>
        <v/>
      </c>
      <c r="C92" s="224" t="str">
        <f>IF('concesión 2026'!C93="","",'concesión 2026'!C93)</f>
        <v/>
      </c>
      <c r="D92" s="224" t="str">
        <f>IF('concesión 2026'!D93="","",'concesión 2026'!D93)</f>
        <v/>
      </c>
      <c r="E92" s="621" t="str">
        <f>IF('concesión 2026'!E93="","",'concesión 2026'!E93)</f>
        <v/>
      </c>
      <c r="F92" s="225" t="str">
        <f>IF('concesión 2026'!F93="","",'concesión 2026'!F93)</f>
        <v/>
      </c>
      <c r="G92" s="226" t="str">
        <f>IF('concesión 2026'!G93="","",'concesión 2026'!G93)</f>
        <v/>
      </c>
      <c r="H92" s="226" t="str">
        <f>IF('concesión 2026'!H93="","",'concesión 2026'!H93)</f>
        <v/>
      </c>
      <c r="I92" s="227" t="str">
        <f>IF('concesión 2026'!I93="","",'concesión 2026'!I93)</f>
        <v/>
      </c>
      <c r="J92" s="227" t="str">
        <f>IF('concesión 2026'!J93="","",'concesión 2026'!J93)</f>
        <v/>
      </c>
      <c r="K92" s="228" t="str">
        <f>IF('concesión 2026'!K93="","",'concesión 2026'!K93)</f>
        <v/>
      </c>
      <c r="L92" s="229" t="str">
        <f>'concesión 2026'!L93</f>
        <v/>
      </c>
      <c r="M92" s="229" t="str">
        <f>'concesión 2026'!M93</f>
        <v/>
      </c>
      <c r="N92" s="633">
        <f>'concesión 2026'!N93</f>
        <v>0</v>
      </c>
      <c r="O92" s="230">
        <f>'concesión 2026'!O93</f>
        <v>0</v>
      </c>
      <c r="P92" s="231" t="str">
        <f t="shared" si="17"/>
        <v/>
      </c>
      <c r="Q92" s="232" t="str">
        <f t="shared" si="18"/>
        <v/>
      </c>
      <c r="R92" s="233" t="str">
        <f t="shared" si="19"/>
        <v/>
      </c>
      <c r="S92" s="234" t="str">
        <f t="shared" si="20"/>
        <v/>
      </c>
      <c r="T92" s="234" t="str">
        <f t="shared" si="21"/>
        <v/>
      </c>
      <c r="U92" s="235">
        <f>IF($S92="",0,IF(ISBLANK($T92)=TRUE(),360,DAYS360($S92,$T92)+1)+IF(DAY($T92)=31,VLOOKUP(MONTH($T92),formula!$B$1:$D$12,3))+IF(AND(MONTH($T92)=2,DAY($T92)=28),2,0))-Z92-AA92</f>
        <v>0</v>
      </c>
      <c r="V92" s="236">
        <f t="shared" si="22"/>
        <v>0</v>
      </c>
      <c r="W92" s="237">
        <f t="shared" si="23"/>
        <v>0</v>
      </c>
      <c r="X92" s="238">
        <f t="shared" si="24"/>
        <v>0</v>
      </c>
      <c r="Y92" s="239"/>
      <c r="Z92" s="240"/>
      <c r="AA92" s="241"/>
      <c r="AB92" s="242"/>
      <c r="AC92" s="243"/>
    </row>
    <row r="93" spans="1:29" x14ac:dyDescent="0.25">
      <c r="A93" s="222" t="str">
        <f>IF('concesión 2026'!A94="","",'concesión 2026'!A94)</f>
        <v/>
      </c>
      <c r="B93" s="223" t="str">
        <f>IF('concesión 2026'!B94="","",'concesión 2026'!B94)</f>
        <v/>
      </c>
      <c r="C93" s="224" t="str">
        <f>IF('concesión 2026'!C94="","",'concesión 2026'!C94)</f>
        <v/>
      </c>
      <c r="D93" s="224" t="str">
        <f>IF('concesión 2026'!D94="","",'concesión 2026'!D94)</f>
        <v/>
      </c>
      <c r="E93" s="621" t="str">
        <f>IF('concesión 2026'!E94="","",'concesión 2026'!E94)</f>
        <v/>
      </c>
      <c r="F93" s="225" t="str">
        <f>IF('concesión 2026'!F94="","",'concesión 2026'!F94)</f>
        <v/>
      </c>
      <c r="G93" s="226" t="str">
        <f>IF('concesión 2026'!G94="","",'concesión 2026'!G94)</f>
        <v/>
      </c>
      <c r="H93" s="226" t="str">
        <f>IF('concesión 2026'!H94="","",'concesión 2026'!H94)</f>
        <v/>
      </c>
      <c r="I93" s="227" t="str">
        <f>IF('concesión 2026'!I94="","",'concesión 2026'!I94)</f>
        <v/>
      </c>
      <c r="J93" s="227" t="str">
        <f>IF('concesión 2026'!J94="","",'concesión 2026'!J94)</f>
        <v/>
      </c>
      <c r="K93" s="228" t="str">
        <f>IF('concesión 2026'!K94="","",'concesión 2026'!K94)</f>
        <v/>
      </c>
      <c r="L93" s="229" t="str">
        <f>'concesión 2026'!L94</f>
        <v/>
      </c>
      <c r="M93" s="229" t="str">
        <f>'concesión 2026'!M94</f>
        <v/>
      </c>
      <c r="N93" s="633">
        <f>'concesión 2026'!N94</f>
        <v>0</v>
      </c>
      <c r="O93" s="230">
        <f>'concesión 2026'!O94</f>
        <v>0</v>
      </c>
      <c r="P93" s="231" t="str">
        <f t="shared" si="17"/>
        <v/>
      </c>
      <c r="Q93" s="232" t="str">
        <f t="shared" si="18"/>
        <v/>
      </c>
      <c r="R93" s="233" t="str">
        <f t="shared" si="19"/>
        <v/>
      </c>
      <c r="S93" s="234" t="str">
        <f t="shared" si="20"/>
        <v/>
      </c>
      <c r="T93" s="234" t="str">
        <f t="shared" si="21"/>
        <v/>
      </c>
      <c r="U93" s="235">
        <f>IF($S93="",0,IF(ISBLANK($T93)=TRUE(),360,DAYS360($S93,$T93)+1)+IF(DAY($T93)=31,VLOOKUP(MONTH($T93),formula!$B$1:$D$12,3))+IF(AND(MONTH($T93)=2,DAY($T93)=28),2,0))-Z93-AA93</f>
        <v>0</v>
      </c>
      <c r="V93" s="236">
        <f t="shared" si="22"/>
        <v>0</v>
      </c>
      <c r="W93" s="237">
        <f t="shared" si="23"/>
        <v>0</v>
      </c>
      <c r="X93" s="238">
        <f t="shared" si="24"/>
        <v>0</v>
      </c>
      <c r="Y93" s="239"/>
      <c r="Z93" s="240"/>
      <c r="AA93" s="241"/>
      <c r="AB93" s="242"/>
      <c r="AC93" s="243"/>
    </row>
    <row r="94" spans="1:29" x14ac:dyDescent="0.25">
      <c r="A94" s="222" t="str">
        <f>IF('concesión 2026'!A95="","",'concesión 2026'!A95)</f>
        <v/>
      </c>
      <c r="B94" s="223" t="str">
        <f>IF('concesión 2026'!B95="","",'concesión 2026'!B95)</f>
        <v/>
      </c>
      <c r="C94" s="224" t="str">
        <f>IF('concesión 2026'!C95="","",'concesión 2026'!C95)</f>
        <v/>
      </c>
      <c r="D94" s="224" t="str">
        <f>IF('concesión 2026'!D95="","",'concesión 2026'!D95)</f>
        <v/>
      </c>
      <c r="E94" s="621" t="str">
        <f>IF('concesión 2026'!E95="","",'concesión 2026'!E95)</f>
        <v/>
      </c>
      <c r="F94" s="225" t="str">
        <f>IF('concesión 2026'!F95="","",'concesión 2026'!F95)</f>
        <v/>
      </c>
      <c r="G94" s="226" t="str">
        <f>IF('concesión 2026'!G95="","",'concesión 2026'!G95)</f>
        <v/>
      </c>
      <c r="H94" s="226" t="str">
        <f>IF('concesión 2026'!H95="","",'concesión 2026'!H95)</f>
        <v/>
      </c>
      <c r="I94" s="227" t="str">
        <f>IF('concesión 2026'!I95="","",'concesión 2026'!I95)</f>
        <v/>
      </c>
      <c r="J94" s="227" t="str">
        <f>IF('concesión 2026'!J95="","",'concesión 2026'!J95)</f>
        <v/>
      </c>
      <c r="K94" s="228" t="str">
        <f>IF('concesión 2026'!K95="","",'concesión 2026'!K95)</f>
        <v/>
      </c>
      <c r="L94" s="229" t="str">
        <f>'concesión 2026'!L95</f>
        <v/>
      </c>
      <c r="M94" s="229" t="str">
        <f>'concesión 2026'!M95</f>
        <v/>
      </c>
      <c r="N94" s="633">
        <f>'concesión 2026'!N95</f>
        <v>0</v>
      </c>
      <c r="O94" s="230">
        <f>'concesión 2026'!O95</f>
        <v>0</v>
      </c>
      <c r="P94" s="231" t="str">
        <f t="shared" si="17"/>
        <v/>
      </c>
      <c r="Q94" s="232" t="str">
        <f t="shared" si="18"/>
        <v/>
      </c>
      <c r="R94" s="233" t="str">
        <f t="shared" si="19"/>
        <v/>
      </c>
      <c r="S94" s="234" t="str">
        <f t="shared" si="20"/>
        <v/>
      </c>
      <c r="T94" s="234" t="str">
        <f t="shared" si="21"/>
        <v/>
      </c>
      <c r="U94" s="235">
        <f>IF($S94="",0,IF(ISBLANK($T94)=TRUE(),360,DAYS360($S94,$T94)+1)+IF(DAY($T94)=31,VLOOKUP(MONTH($T94),formula!$B$1:$D$12,3))+IF(AND(MONTH($T94)=2,DAY($T94)=28),2,0))-Z94-AA94</f>
        <v>0</v>
      </c>
      <c r="V94" s="236">
        <f t="shared" si="22"/>
        <v>0</v>
      </c>
      <c r="W94" s="237">
        <f t="shared" si="23"/>
        <v>0</v>
      </c>
      <c r="X94" s="238">
        <f t="shared" si="24"/>
        <v>0</v>
      </c>
      <c r="Y94" s="239"/>
      <c r="Z94" s="240"/>
      <c r="AA94" s="241"/>
      <c r="AB94" s="242"/>
      <c r="AC94" s="243"/>
    </row>
    <row r="95" spans="1:29" x14ac:dyDescent="0.25">
      <c r="A95" s="222" t="str">
        <f>IF('concesión 2026'!A96="","",'concesión 2026'!A96)</f>
        <v/>
      </c>
      <c r="B95" s="223" t="str">
        <f>IF('concesión 2026'!B96="","",'concesión 2026'!B96)</f>
        <v/>
      </c>
      <c r="C95" s="224" t="str">
        <f>IF('concesión 2026'!C96="","",'concesión 2026'!C96)</f>
        <v/>
      </c>
      <c r="D95" s="224" t="str">
        <f>IF('concesión 2026'!D96="","",'concesión 2026'!D96)</f>
        <v/>
      </c>
      <c r="E95" s="621" t="str">
        <f>IF('concesión 2026'!E96="","",'concesión 2026'!E96)</f>
        <v/>
      </c>
      <c r="F95" s="225" t="str">
        <f>IF('concesión 2026'!F96="","",'concesión 2026'!F96)</f>
        <v/>
      </c>
      <c r="G95" s="226" t="str">
        <f>IF('concesión 2026'!G96="","",'concesión 2026'!G96)</f>
        <v/>
      </c>
      <c r="H95" s="226" t="str">
        <f>IF('concesión 2026'!H96="","",'concesión 2026'!H96)</f>
        <v/>
      </c>
      <c r="I95" s="227" t="str">
        <f>IF('concesión 2026'!I96="","",'concesión 2026'!I96)</f>
        <v/>
      </c>
      <c r="J95" s="227" t="str">
        <f>IF('concesión 2026'!J96="","",'concesión 2026'!J96)</f>
        <v/>
      </c>
      <c r="K95" s="228" t="str">
        <f>IF('concesión 2026'!K96="","",'concesión 2026'!K96)</f>
        <v/>
      </c>
      <c r="L95" s="229" t="str">
        <f>'concesión 2026'!L96</f>
        <v/>
      </c>
      <c r="M95" s="229" t="str">
        <f>'concesión 2026'!M96</f>
        <v/>
      </c>
      <c r="N95" s="633">
        <f>'concesión 2026'!N96</f>
        <v>0</v>
      </c>
      <c r="O95" s="230">
        <f>'concesión 2026'!O96</f>
        <v>0</v>
      </c>
      <c r="P95" s="231" t="str">
        <f t="shared" si="17"/>
        <v/>
      </c>
      <c r="Q95" s="232" t="str">
        <f t="shared" si="18"/>
        <v/>
      </c>
      <c r="R95" s="233" t="str">
        <f t="shared" si="19"/>
        <v/>
      </c>
      <c r="S95" s="234" t="str">
        <f t="shared" si="20"/>
        <v/>
      </c>
      <c r="T95" s="234" t="str">
        <f t="shared" si="21"/>
        <v/>
      </c>
      <c r="U95" s="235">
        <f>IF($S95="",0,IF(ISBLANK($T95)=TRUE(),360,DAYS360($S95,$T95)+1)+IF(DAY($T95)=31,VLOOKUP(MONTH($T95),formula!$B$1:$D$12,3))+IF(AND(MONTH($T95)=2,DAY($T95)=28),2,0))-Z95-AA95</f>
        <v>0</v>
      </c>
      <c r="V95" s="236">
        <f t="shared" si="22"/>
        <v>0</v>
      </c>
      <c r="W95" s="237">
        <f t="shared" si="23"/>
        <v>0</v>
      </c>
      <c r="X95" s="238">
        <f t="shared" si="24"/>
        <v>0</v>
      </c>
      <c r="Y95" s="239"/>
      <c r="Z95" s="240"/>
      <c r="AA95" s="241"/>
      <c r="AB95" s="242"/>
      <c r="AC95" s="243"/>
    </row>
    <row r="96" spans="1:29" x14ac:dyDescent="0.25">
      <c r="A96" s="222" t="str">
        <f>IF('concesión 2026'!A97="","",'concesión 2026'!A97)</f>
        <v/>
      </c>
      <c r="B96" s="223" t="str">
        <f>IF('concesión 2026'!B97="","",'concesión 2026'!B97)</f>
        <v/>
      </c>
      <c r="C96" s="224" t="str">
        <f>IF('concesión 2026'!C97="","",'concesión 2026'!C97)</f>
        <v/>
      </c>
      <c r="D96" s="224" t="str">
        <f>IF('concesión 2026'!D97="","",'concesión 2026'!D97)</f>
        <v/>
      </c>
      <c r="E96" s="621" t="str">
        <f>IF('concesión 2026'!E97="","",'concesión 2026'!E97)</f>
        <v/>
      </c>
      <c r="F96" s="225" t="str">
        <f>IF('concesión 2026'!F97="","",'concesión 2026'!F97)</f>
        <v/>
      </c>
      <c r="G96" s="226" t="str">
        <f>IF('concesión 2026'!G97="","",'concesión 2026'!G97)</f>
        <v/>
      </c>
      <c r="H96" s="226" t="str">
        <f>IF('concesión 2026'!H97="","",'concesión 2026'!H97)</f>
        <v/>
      </c>
      <c r="I96" s="227" t="str">
        <f>IF('concesión 2026'!I97="","",'concesión 2026'!I97)</f>
        <v/>
      </c>
      <c r="J96" s="227" t="str">
        <f>IF('concesión 2026'!J97="","",'concesión 2026'!J97)</f>
        <v/>
      </c>
      <c r="K96" s="228" t="str">
        <f>IF('concesión 2026'!K97="","",'concesión 2026'!K97)</f>
        <v/>
      </c>
      <c r="L96" s="229" t="str">
        <f>'concesión 2026'!L97</f>
        <v/>
      </c>
      <c r="M96" s="229" t="str">
        <f>'concesión 2026'!M97</f>
        <v/>
      </c>
      <c r="N96" s="633">
        <f>'concesión 2026'!N97</f>
        <v>0</v>
      </c>
      <c r="O96" s="230">
        <f>'concesión 2026'!O97</f>
        <v>0</v>
      </c>
      <c r="P96" s="231" t="str">
        <f t="shared" si="17"/>
        <v/>
      </c>
      <c r="Q96" s="232" t="str">
        <f t="shared" si="18"/>
        <v/>
      </c>
      <c r="R96" s="233" t="str">
        <f t="shared" si="19"/>
        <v/>
      </c>
      <c r="S96" s="234" t="str">
        <f t="shared" si="20"/>
        <v/>
      </c>
      <c r="T96" s="234" t="str">
        <f t="shared" si="21"/>
        <v/>
      </c>
      <c r="U96" s="235">
        <f>IF($S96="",0,IF(ISBLANK($T96)=TRUE(),360,DAYS360($S96,$T96)+1)+IF(DAY($T96)=31,VLOOKUP(MONTH($T96),formula!$B$1:$D$12,3))+IF(AND(MONTH($T96)=2,DAY($T96)=28),2,0))-Z96-AA96</f>
        <v>0</v>
      </c>
      <c r="V96" s="236">
        <f t="shared" si="22"/>
        <v>0</v>
      </c>
      <c r="W96" s="237">
        <f t="shared" si="23"/>
        <v>0</v>
      </c>
      <c r="X96" s="238">
        <f t="shared" si="24"/>
        <v>0</v>
      </c>
      <c r="Y96" s="239"/>
      <c r="Z96" s="240"/>
      <c r="AA96" s="241"/>
      <c r="AB96" s="242"/>
      <c r="AC96" s="243"/>
    </row>
    <row r="97" spans="1:29" x14ac:dyDescent="0.25">
      <c r="A97" s="222" t="str">
        <f>IF('concesión 2026'!A98="","",'concesión 2026'!A98)</f>
        <v/>
      </c>
      <c r="B97" s="223" t="str">
        <f>IF('concesión 2026'!B98="","",'concesión 2026'!B98)</f>
        <v/>
      </c>
      <c r="C97" s="224" t="str">
        <f>IF('concesión 2026'!C98="","",'concesión 2026'!C98)</f>
        <v/>
      </c>
      <c r="D97" s="224" t="str">
        <f>IF('concesión 2026'!D98="","",'concesión 2026'!D98)</f>
        <v/>
      </c>
      <c r="E97" s="621" t="str">
        <f>IF('concesión 2026'!E98="","",'concesión 2026'!E98)</f>
        <v/>
      </c>
      <c r="F97" s="225" t="str">
        <f>IF('concesión 2026'!F98="","",'concesión 2026'!F98)</f>
        <v/>
      </c>
      <c r="G97" s="226" t="str">
        <f>IF('concesión 2026'!G98="","",'concesión 2026'!G98)</f>
        <v/>
      </c>
      <c r="H97" s="226" t="str">
        <f>IF('concesión 2026'!H98="","",'concesión 2026'!H98)</f>
        <v/>
      </c>
      <c r="I97" s="227" t="str">
        <f>IF('concesión 2026'!I98="","",'concesión 2026'!I98)</f>
        <v/>
      </c>
      <c r="J97" s="227" t="str">
        <f>IF('concesión 2026'!J98="","",'concesión 2026'!J98)</f>
        <v/>
      </c>
      <c r="K97" s="228" t="str">
        <f>IF('concesión 2026'!K98="","",'concesión 2026'!K98)</f>
        <v/>
      </c>
      <c r="L97" s="229" t="str">
        <f>'concesión 2026'!L98</f>
        <v/>
      </c>
      <c r="M97" s="229" t="str">
        <f>'concesión 2026'!M98</f>
        <v/>
      </c>
      <c r="N97" s="633">
        <f>'concesión 2026'!N98</f>
        <v>0</v>
      </c>
      <c r="O97" s="230">
        <f>'concesión 2026'!O98</f>
        <v>0</v>
      </c>
      <c r="P97" s="231" t="str">
        <f t="shared" si="17"/>
        <v/>
      </c>
      <c r="Q97" s="232" t="str">
        <f t="shared" si="18"/>
        <v/>
      </c>
      <c r="R97" s="233" t="str">
        <f t="shared" si="19"/>
        <v/>
      </c>
      <c r="S97" s="234" t="str">
        <f t="shared" si="20"/>
        <v/>
      </c>
      <c r="T97" s="234" t="str">
        <f t="shared" si="21"/>
        <v/>
      </c>
      <c r="U97" s="235">
        <f>IF($S97="",0,IF(ISBLANK($T97)=TRUE(),360,DAYS360($S97,$T97)+1)+IF(DAY($T97)=31,VLOOKUP(MONTH($T97),formula!$B$1:$D$12,3))+IF(AND(MONTH($T97)=2,DAY($T97)=28),2,0))-Z97-AA97</f>
        <v>0</v>
      </c>
      <c r="V97" s="236">
        <f t="shared" si="22"/>
        <v>0</v>
      </c>
      <c r="W97" s="237">
        <f t="shared" si="23"/>
        <v>0</v>
      </c>
      <c r="X97" s="238">
        <f t="shared" si="24"/>
        <v>0</v>
      </c>
      <c r="Y97" s="239"/>
      <c r="Z97" s="240"/>
      <c r="AA97" s="241"/>
      <c r="AB97" s="242"/>
      <c r="AC97" s="243"/>
    </row>
    <row r="98" spans="1:29" x14ac:dyDescent="0.25">
      <c r="A98" s="222" t="str">
        <f>IF('concesión 2026'!A99="","",'concesión 2026'!A99)</f>
        <v/>
      </c>
      <c r="B98" s="223" t="str">
        <f>IF('concesión 2026'!B99="","",'concesión 2026'!B99)</f>
        <v/>
      </c>
      <c r="C98" s="224" t="str">
        <f>IF('concesión 2026'!C99="","",'concesión 2026'!C99)</f>
        <v/>
      </c>
      <c r="D98" s="224" t="str">
        <f>IF('concesión 2026'!D99="","",'concesión 2026'!D99)</f>
        <v/>
      </c>
      <c r="E98" s="621" t="str">
        <f>IF('concesión 2026'!E99="","",'concesión 2026'!E99)</f>
        <v/>
      </c>
      <c r="F98" s="225" t="str">
        <f>IF('concesión 2026'!F99="","",'concesión 2026'!F99)</f>
        <v/>
      </c>
      <c r="G98" s="226" t="str">
        <f>IF('concesión 2026'!G99="","",'concesión 2026'!G99)</f>
        <v/>
      </c>
      <c r="H98" s="226" t="str">
        <f>IF('concesión 2026'!H99="","",'concesión 2026'!H99)</f>
        <v/>
      </c>
      <c r="I98" s="227" t="str">
        <f>IF('concesión 2026'!I99="","",'concesión 2026'!I99)</f>
        <v/>
      </c>
      <c r="J98" s="227" t="str">
        <f>IF('concesión 2026'!J99="","",'concesión 2026'!J99)</f>
        <v/>
      </c>
      <c r="K98" s="228" t="str">
        <f>IF('concesión 2026'!K99="","",'concesión 2026'!K99)</f>
        <v/>
      </c>
      <c r="L98" s="229" t="str">
        <f>'concesión 2026'!L99</f>
        <v/>
      </c>
      <c r="M98" s="229" t="str">
        <f>'concesión 2026'!M99</f>
        <v/>
      </c>
      <c r="N98" s="633">
        <f>'concesión 2026'!N99</f>
        <v>0</v>
      </c>
      <c r="O98" s="230">
        <f>'concesión 2026'!O99</f>
        <v>0</v>
      </c>
      <c r="P98" s="231" t="str">
        <f t="shared" si="17"/>
        <v/>
      </c>
      <c r="Q98" s="232" t="str">
        <f t="shared" si="18"/>
        <v/>
      </c>
      <c r="R98" s="233" t="str">
        <f t="shared" si="19"/>
        <v/>
      </c>
      <c r="S98" s="234" t="str">
        <f t="shared" si="20"/>
        <v/>
      </c>
      <c r="T98" s="234" t="str">
        <f t="shared" si="21"/>
        <v/>
      </c>
      <c r="U98" s="235">
        <f>IF($S98="",0,IF(ISBLANK($T98)=TRUE(),360,DAYS360($S98,$T98)+1)+IF(DAY($T98)=31,VLOOKUP(MONTH($T98),formula!$B$1:$D$12,3))+IF(AND(MONTH($T98)=2,DAY($T98)=28),2,0))-Z98-AA98</f>
        <v>0</v>
      </c>
      <c r="V98" s="236">
        <f t="shared" si="22"/>
        <v>0</v>
      </c>
      <c r="W98" s="237">
        <f t="shared" si="23"/>
        <v>0</v>
      </c>
      <c r="X98" s="238">
        <f t="shared" si="24"/>
        <v>0</v>
      </c>
      <c r="Y98" s="239"/>
      <c r="Z98" s="240"/>
      <c r="AA98" s="241"/>
      <c r="AB98" s="242"/>
      <c r="AC98" s="243"/>
    </row>
    <row r="99" spans="1:29" x14ac:dyDescent="0.25">
      <c r="A99" s="222" t="str">
        <f>IF('concesión 2026'!A100="","",'concesión 2026'!A100)</f>
        <v/>
      </c>
      <c r="B99" s="223" t="str">
        <f>IF('concesión 2026'!B100="","",'concesión 2026'!B100)</f>
        <v/>
      </c>
      <c r="C99" s="224" t="str">
        <f>IF('concesión 2026'!C100="","",'concesión 2026'!C100)</f>
        <v/>
      </c>
      <c r="D99" s="224" t="str">
        <f>IF('concesión 2026'!D100="","",'concesión 2026'!D100)</f>
        <v/>
      </c>
      <c r="E99" s="621" t="str">
        <f>IF('concesión 2026'!E100="","",'concesión 2026'!E100)</f>
        <v/>
      </c>
      <c r="F99" s="225" t="str">
        <f>IF('concesión 2026'!F100="","",'concesión 2026'!F100)</f>
        <v/>
      </c>
      <c r="G99" s="226" t="str">
        <f>IF('concesión 2026'!G100="","",'concesión 2026'!G100)</f>
        <v/>
      </c>
      <c r="H99" s="226" t="str">
        <f>IF('concesión 2026'!H100="","",'concesión 2026'!H100)</f>
        <v/>
      </c>
      <c r="I99" s="227" t="str">
        <f>IF('concesión 2026'!I100="","",'concesión 2026'!I100)</f>
        <v/>
      </c>
      <c r="J99" s="227" t="str">
        <f>IF('concesión 2026'!J100="","",'concesión 2026'!J100)</f>
        <v/>
      </c>
      <c r="K99" s="228" t="str">
        <f>IF('concesión 2026'!K100="","",'concesión 2026'!K100)</f>
        <v/>
      </c>
      <c r="L99" s="229" t="str">
        <f>'concesión 2026'!L100</f>
        <v/>
      </c>
      <c r="M99" s="229" t="str">
        <f>'concesión 2026'!M100</f>
        <v/>
      </c>
      <c r="N99" s="633">
        <f>'concesión 2026'!N100</f>
        <v>0</v>
      </c>
      <c r="O99" s="230">
        <f>'concesión 2026'!O100</f>
        <v>0</v>
      </c>
      <c r="P99" s="231" t="str">
        <f t="shared" si="17"/>
        <v/>
      </c>
      <c r="Q99" s="232" t="str">
        <f t="shared" si="18"/>
        <v/>
      </c>
      <c r="R99" s="233" t="str">
        <f t="shared" si="19"/>
        <v/>
      </c>
      <c r="S99" s="234" t="str">
        <f t="shared" si="20"/>
        <v/>
      </c>
      <c r="T99" s="234" t="str">
        <f t="shared" si="21"/>
        <v/>
      </c>
      <c r="U99" s="235">
        <f>IF($S99="",0,IF(ISBLANK($T99)=TRUE(),360,DAYS360($S99,$T99)+1)+IF(DAY($T99)=31,VLOOKUP(MONTH($T99),formula!$B$1:$D$12,3))+IF(AND(MONTH($T99)=2,DAY($T99)=28),2,0))-Z99-AA99</f>
        <v>0</v>
      </c>
      <c r="V99" s="236">
        <f t="shared" si="22"/>
        <v>0</v>
      </c>
      <c r="W99" s="237">
        <f t="shared" si="23"/>
        <v>0</v>
      </c>
      <c r="X99" s="238">
        <f t="shared" si="24"/>
        <v>0</v>
      </c>
      <c r="Y99" s="239"/>
      <c r="Z99" s="240"/>
      <c r="AA99" s="241"/>
      <c r="AB99" s="242"/>
      <c r="AC99" s="243"/>
    </row>
    <row r="100" spans="1:29" x14ac:dyDescent="0.25">
      <c r="A100" s="222" t="str">
        <f>IF('concesión 2026'!A101="","",'concesión 2026'!A101)</f>
        <v/>
      </c>
      <c r="B100" s="223" t="str">
        <f>IF('concesión 2026'!B101="","",'concesión 2026'!B101)</f>
        <v/>
      </c>
      <c r="C100" s="224" t="str">
        <f>IF('concesión 2026'!C101="","",'concesión 2026'!C101)</f>
        <v/>
      </c>
      <c r="D100" s="224" t="str">
        <f>IF('concesión 2026'!D101="","",'concesión 2026'!D101)</f>
        <v/>
      </c>
      <c r="E100" s="621" t="str">
        <f>IF('concesión 2026'!E101="","",'concesión 2026'!E101)</f>
        <v/>
      </c>
      <c r="F100" s="225" t="str">
        <f>IF('concesión 2026'!F101="","",'concesión 2026'!F101)</f>
        <v/>
      </c>
      <c r="G100" s="226" t="str">
        <f>IF('concesión 2026'!G101="","",'concesión 2026'!G101)</f>
        <v/>
      </c>
      <c r="H100" s="226" t="str">
        <f>IF('concesión 2026'!H101="","",'concesión 2026'!H101)</f>
        <v/>
      </c>
      <c r="I100" s="227" t="str">
        <f>IF('concesión 2026'!I101="","",'concesión 2026'!I101)</f>
        <v/>
      </c>
      <c r="J100" s="227" t="str">
        <f>IF('concesión 2026'!J101="","",'concesión 2026'!J101)</f>
        <v/>
      </c>
      <c r="K100" s="228" t="str">
        <f>IF('concesión 2026'!K101="","",'concesión 2026'!K101)</f>
        <v/>
      </c>
      <c r="L100" s="229" t="str">
        <f>'concesión 2026'!L101</f>
        <v/>
      </c>
      <c r="M100" s="229" t="str">
        <f>'concesión 2026'!M101</f>
        <v/>
      </c>
      <c r="N100" s="633">
        <f>'concesión 2026'!N101</f>
        <v>0</v>
      </c>
      <c r="O100" s="230">
        <f>'concesión 2026'!O101</f>
        <v>0</v>
      </c>
      <c r="P100" s="231" t="str">
        <f t="shared" si="17"/>
        <v/>
      </c>
      <c r="Q100" s="232" t="str">
        <f t="shared" si="18"/>
        <v/>
      </c>
      <c r="R100" s="233" t="str">
        <f t="shared" si="19"/>
        <v/>
      </c>
      <c r="S100" s="234" t="str">
        <f t="shared" si="20"/>
        <v/>
      </c>
      <c r="T100" s="234" t="str">
        <f t="shared" si="21"/>
        <v/>
      </c>
      <c r="U100" s="235">
        <f>IF($S100="",0,IF(ISBLANK($T100)=TRUE(),360,DAYS360($S100,$T100)+1)+IF(DAY($T100)=31,VLOOKUP(MONTH($T100),formula!$B$1:$D$12,3))+IF(AND(MONTH($T100)=2,DAY($T100)=28),2,0))-Z100-AA100</f>
        <v>0</v>
      </c>
      <c r="V100" s="236">
        <f t="shared" si="22"/>
        <v>0</v>
      </c>
      <c r="W100" s="237">
        <f t="shared" si="23"/>
        <v>0</v>
      </c>
      <c r="X100" s="238">
        <f t="shared" si="24"/>
        <v>0</v>
      </c>
      <c r="Y100" s="239"/>
      <c r="Z100" s="240"/>
      <c r="AA100" s="241"/>
      <c r="AB100" s="242"/>
      <c r="AC100" s="243"/>
    </row>
    <row r="101" spans="1:29" x14ac:dyDescent="0.25">
      <c r="A101" s="222" t="str">
        <f>IF('concesión 2026'!A102="","",'concesión 2026'!A102)</f>
        <v/>
      </c>
      <c r="B101" s="223" t="str">
        <f>IF('concesión 2026'!B102="","",'concesión 2026'!B102)</f>
        <v/>
      </c>
      <c r="C101" s="224" t="str">
        <f>IF('concesión 2026'!C102="","",'concesión 2026'!C102)</f>
        <v/>
      </c>
      <c r="D101" s="224" t="str">
        <f>IF('concesión 2026'!D102="","",'concesión 2026'!D102)</f>
        <v/>
      </c>
      <c r="E101" s="621" t="str">
        <f>IF('concesión 2026'!E102="","",'concesión 2026'!E102)</f>
        <v/>
      </c>
      <c r="F101" s="225" t="str">
        <f>IF('concesión 2026'!F102="","",'concesión 2026'!F102)</f>
        <v/>
      </c>
      <c r="G101" s="226" t="str">
        <f>IF('concesión 2026'!G102="","",'concesión 2026'!G102)</f>
        <v/>
      </c>
      <c r="H101" s="226" t="str">
        <f>IF('concesión 2026'!H102="","",'concesión 2026'!H102)</f>
        <v/>
      </c>
      <c r="I101" s="227" t="str">
        <f>IF('concesión 2026'!I102="","",'concesión 2026'!I102)</f>
        <v/>
      </c>
      <c r="J101" s="227" t="str">
        <f>IF('concesión 2026'!J102="","",'concesión 2026'!J102)</f>
        <v/>
      </c>
      <c r="K101" s="228" t="str">
        <f>IF('concesión 2026'!K102="","",'concesión 2026'!K102)</f>
        <v/>
      </c>
      <c r="L101" s="229" t="str">
        <f>'concesión 2026'!L102</f>
        <v/>
      </c>
      <c r="M101" s="229" t="str">
        <f>'concesión 2026'!M102</f>
        <v/>
      </c>
      <c r="N101" s="633">
        <f>'concesión 2026'!N102</f>
        <v>0</v>
      </c>
      <c r="O101" s="230">
        <f>'concesión 2026'!O102</f>
        <v>0</v>
      </c>
      <c r="P101" s="231" t="str">
        <f t="shared" si="17"/>
        <v/>
      </c>
      <c r="Q101" s="232" t="str">
        <f t="shared" si="18"/>
        <v/>
      </c>
      <c r="R101" s="233" t="str">
        <f t="shared" si="19"/>
        <v/>
      </c>
      <c r="S101" s="234" t="str">
        <f t="shared" si="20"/>
        <v/>
      </c>
      <c r="T101" s="234" t="str">
        <f t="shared" si="21"/>
        <v/>
      </c>
      <c r="U101" s="235">
        <f>IF($S101="",0,IF(ISBLANK($T101)=TRUE(),360,DAYS360($S101,$T101)+1)+IF(DAY($T101)=31,VLOOKUP(MONTH($T101),formula!$B$1:$D$12,3))+IF(AND(MONTH($T101)=2,DAY($T101)=28),2,0))-Z101-AA101</f>
        <v>0</v>
      </c>
      <c r="V101" s="236">
        <f t="shared" si="22"/>
        <v>0</v>
      </c>
      <c r="W101" s="237">
        <f t="shared" si="23"/>
        <v>0</v>
      </c>
      <c r="X101" s="238">
        <f t="shared" si="24"/>
        <v>0</v>
      </c>
      <c r="Y101" s="239"/>
      <c r="Z101" s="240"/>
      <c r="AA101" s="241"/>
      <c r="AB101" s="242"/>
      <c r="AC101" s="243"/>
    </row>
    <row r="102" spans="1:29" x14ac:dyDescent="0.25">
      <c r="A102" s="222" t="str">
        <f>IF('concesión 2026'!A103="","",'concesión 2026'!A103)</f>
        <v/>
      </c>
      <c r="B102" s="223" t="str">
        <f>IF('concesión 2026'!B103="","",'concesión 2026'!B103)</f>
        <v/>
      </c>
      <c r="C102" s="224" t="str">
        <f>IF('concesión 2026'!C103="","",'concesión 2026'!C103)</f>
        <v/>
      </c>
      <c r="D102" s="224" t="str">
        <f>IF('concesión 2026'!D103="","",'concesión 2026'!D103)</f>
        <v/>
      </c>
      <c r="E102" s="621" t="str">
        <f>IF('concesión 2026'!E103="","",'concesión 2026'!E103)</f>
        <v/>
      </c>
      <c r="F102" s="225" t="str">
        <f>IF('concesión 2026'!F103="","",'concesión 2026'!F103)</f>
        <v/>
      </c>
      <c r="G102" s="226" t="str">
        <f>IF('concesión 2026'!G103="","",'concesión 2026'!G103)</f>
        <v/>
      </c>
      <c r="H102" s="226" t="str">
        <f>IF('concesión 2026'!H103="","",'concesión 2026'!H103)</f>
        <v/>
      </c>
      <c r="I102" s="227" t="str">
        <f>IF('concesión 2026'!I103="","",'concesión 2026'!I103)</f>
        <v/>
      </c>
      <c r="J102" s="227" t="str">
        <f>IF('concesión 2026'!J103="","",'concesión 2026'!J103)</f>
        <v/>
      </c>
      <c r="K102" s="228" t="str">
        <f>IF('concesión 2026'!K103="","",'concesión 2026'!K103)</f>
        <v/>
      </c>
      <c r="L102" s="229" t="str">
        <f>'concesión 2026'!L103</f>
        <v/>
      </c>
      <c r="M102" s="229" t="str">
        <f>'concesión 2026'!M103</f>
        <v/>
      </c>
      <c r="N102" s="633">
        <f>'concesión 2026'!N103</f>
        <v>0</v>
      </c>
      <c r="O102" s="230">
        <f>'concesión 2026'!O103</f>
        <v>0</v>
      </c>
      <c r="P102" s="231" t="str">
        <f t="shared" si="17"/>
        <v/>
      </c>
      <c r="Q102" s="232" t="str">
        <f t="shared" si="18"/>
        <v/>
      </c>
      <c r="R102" s="233" t="str">
        <f t="shared" si="19"/>
        <v/>
      </c>
      <c r="S102" s="234" t="str">
        <f t="shared" si="20"/>
        <v/>
      </c>
      <c r="T102" s="234" t="str">
        <f t="shared" si="21"/>
        <v/>
      </c>
      <c r="U102" s="235">
        <f>IF($S102="",0,IF(ISBLANK($T102)=TRUE(),360,DAYS360($S102,$T102)+1)+IF(DAY($T102)=31,VLOOKUP(MONTH($T102),formula!$B$1:$D$12,3))+IF(AND(MONTH($T102)=2,DAY($T102)=28),2,0))-Z102-AA102</f>
        <v>0</v>
      </c>
      <c r="V102" s="236">
        <f t="shared" si="22"/>
        <v>0</v>
      </c>
      <c r="W102" s="237">
        <f t="shared" si="23"/>
        <v>0</v>
      </c>
      <c r="X102" s="238">
        <f t="shared" si="24"/>
        <v>0</v>
      </c>
      <c r="Y102" s="239"/>
      <c r="Z102" s="240"/>
      <c r="AA102" s="241"/>
      <c r="AB102" s="242"/>
      <c r="AC102" s="243"/>
    </row>
    <row r="103" spans="1:29" x14ac:dyDescent="0.25">
      <c r="A103" s="222" t="str">
        <f>IF('concesión 2026'!A104="","",'concesión 2026'!A104)</f>
        <v/>
      </c>
      <c r="B103" s="223" t="str">
        <f>IF('concesión 2026'!B104="","",'concesión 2026'!B104)</f>
        <v/>
      </c>
      <c r="C103" s="224" t="str">
        <f>IF('concesión 2026'!C104="","",'concesión 2026'!C104)</f>
        <v/>
      </c>
      <c r="D103" s="224" t="str">
        <f>IF('concesión 2026'!D104="","",'concesión 2026'!D104)</f>
        <v/>
      </c>
      <c r="E103" s="621" t="str">
        <f>IF('concesión 2026'!E104="","",'concesión 2026'!E104)</f>
        <v/>
      </c>
      <c r="F103" s="225" t="str">
        <f>IF('concesión 2026'!F104="","",'concesión 2026'!F104)</f>
        <v/>
      </c>
      <c r="G103" s="226" t="str">
        <f>IF('concesión 2026'!G104="","",'concesión 2026'!G104)</f>
        <v/>
      </c>
      <c r="H103" s="226" t="str">
        <f>IF('concesión 2026'!H104="","",'concesión 2026'!H104)</f>
        <v/>
      </c>
      <c r="I103" s="227" t="str">
        <f>IF('concesión 2026'!I104="","",'concesión 2026'!I104)</f>
        <v/>
      </c>
      <c r="J103" s="227" t="str">
        <f>IF('concesión 2026'!J104="","",'concesión 2026'!J104)</f>
        <v/>
      </c>
      <c r="K103" s="228" t="str">
        <f>IF('concesión 2026'!K104="","",'concesión 2026'!K104)</f>
        <v/>
      </c>
      <c r="L103" s="229" t="str">
        <f>'concesión 2026'!L104</f>
        <v/>
      </c>
      <c r="M103" s="229" t="str">
        <f>'concesión 2026'!M104</f>
        <v/>
      </c>
      <c r="N103" s="633">
        <f>'concesión 2026'!N104</f>
        <v>0</v>
      </c>
      <c r="O103" s="230">
        <f>'concesión 2026'!O104</f>
        <v>0</v>
      </c>
      <c r="P103" s="231" t="str">
        <f t="shared" si="17"/>
        <v/>
      </c>
      <c r="Q103" s="232" t="str">
        <f t="shared" si="18"/>
        <v/>
      </c>
      <c r="R103" s="233" t="str">
        <f t="shared" si="19"/>
        <v/>
      </c>
      <c r="S103" s="234" t="str">
        <f t="shared" si="20"/>
        <v/>
      </c>
      <c r="T103" s="234" t="str">
        <f t="shared" si="21"/>
        <v/>
      </c>
      <c r="U103" s="235">
        <f>IF($S103="",0,IF(ISBLANK($T103)=TRUE(),360,DAYS360($S103,$T103)+1)+IF(DAY($T103)=31,VLOOKUP(MONTH($T103),formula!$B$1:$D$12,3))+IF(AND(MONTH($T103)=2,DAY($T103)=28),2,0))-Z103-AA103</f>
        <v>0</v>
      </c>
      <c r="V103" s="236">
        <f t="shared" si="22"/>
        <v>0</v>
      </c>
      <c r="W103" s="237">
        <f t="shared" si="23"/>
        <v>0</v>
      </c>
      <c r="X103" s="238">
        <f t="shared" si="24"/>
        <v>0</v>
      </c>
      <c r="Y103" s="239"/>
      <c r="Z103" s="240"/>
      <c r="AA103" s="241"/>
      <c r="AB103" s="242"/>
      <c r="AC103" s="243"/>
    </row>
    <row r="104" spans="1:29" x14ac:dyDescent="0.25">
      <c r="A104" s="222" t="str">
        <f>IF('concesión 2026'!A105="","",'concesión 2026'!A105)</f>
        <v/>
      </c>
      <c r="B104" s="223" t="str">
        <f>IF('concesión 2026'!B105="","",'concesión 2026'!B105)</f>
        <v/>
      </c>
      <c r="C104" s="224" t="str">
        <f>IF('concesión 2026'!C105="","",'concesión 2026'!C105)</f>
        <v/>
      </c>
      <c r="D104" s="224" t="str">
        <f>IF('concesión 2026'!D105="","",'concesión 2026'!D105)</f>
        <v/>
      </c>
      <c r="E104" s="621" t="str">
        <f>IF('concesión 2026'!E105="","",'concesión 2026'!E105)</f>
        <v/>
      </c>
      <c r="F104" s="225" t="str">
        <f>IF('concesión 2026'!F105="","",'concesión 2026'!F105)</f>
        <v/>
      </c>
      <c r="G104" s="226" t="str">
        <f>IF('concesión 2026'!G105="","",'concesión 2026'!G105)</f>
        <v/>
      </c>
      <c r="H104" s="226" t="str">
        <f>IF('concesión 2026'!H105="","",'concesión 2026'!H105)</f>
        <v/>
      </c>
      <c r="I104" s="227" t="str">
        <f>IF('concesión 2026'!I105="","",'concesión 2026'!I105)</f>
        <v/>
      </c>
      <c r="J104" s="227" t="str">
        <f>IF('concesión 2026'!J105="","",'concesión 2026'!J105)</f>
        <v/>
      </c>
      <c r="K104" s="228" t="str">
        <f>IF('concesión 2026'!K105="","",'concesión 2026'!K105)</f>
        <v/>
      </c>
      <c r="L104" s="229" t="str">
        <f>'concesión 2026'!L105</f>
        <v/>
      </c>
      <c r="M104" s="229" t="str">
        <f>'concesión 2026'!M105</f>
        <v/>
      </c>
      <c r="N104" s="633">
        <f>'concesión 2026'!N105</f>
        <v>0</v>
      </c>
      <c r="O104" s="230">
        <f>'concesión 2026'!O105</f>
        <v>0</v>
      </c>
      <c r="P104" s="231" t="str">
        <f t="shared" si="17"/>
        <v/>
      </c>
      <c r="Q104" s="232" t="str">
        <f t="shared" si="18"/>
        <v/>
      </c>
      <c r="R104" s="233" t="str">
        <f t="shared" si="19"/>
        <v/>
      </c>
      <c r="S104" s="234" t="str">
        <f t="shared" si="20"/>
        <v/>
      </c>
      <c r="T104" s="234" t="str">
        <f t="shared" si="21"/>
        <v/>
      </c>
      <c r="U104" s="235">
        <f>IF($S104="",0,IF(ISBLANK($T104)=TRUE(),360,DAYS360($S104,$T104)+1)+IF(DAY($T104)=31,VLOOKUP(MONTH($T104),formula!$B$1:$D$12,3))+IF(AND(MONTH($T104)=2,DAY($T104)=28),2,0))-Z104-AA104</f>
        <v>0</v>
      </c>
      <c r="V104" s="236">
        <f t="shared" si="22"/>
        <v>0</v>
      </c>
      <c r="W104" s="237">
        <f t="shared" si="23"/>
        <v>0</v>
      </c>
      <c r="X104" s="238">
        <f t="shared" si="24"/>
        <v>0</v>
      </c>
      <c r="Y104" s="239"/>
      <c r="Z104" s="240"/>
      <c r="AA104" s="241"/>
      <c r="AB104" s="242"/>
      <c r="AC104" s="243"/>
    </row>
    <row r="105" spans="1:29" x14ac:dyDescent="0.25">
      <c r="A105" s="222" t="str">
        <f>IF('concesión 2026'!A106="","",'concesión 2026'!A106)</f>
        <v/>
      </c>
      <c r="B105" s="223" t="str">
        <f>IF('concesión 2026'!B106="","",'concesión 2026'!B106)</f>
        <v/>
      </c>
      <c r="C105" s="224" t="str">
        <f>IF('concesión 2026'!C106="","",'concesión 2026'!C106)</f>
        <v/>
      </c>
      <c r="D105" s="224" t="str">
        <f>IF('concesión 2026'!D106="","",'concesión 2026'!D106)</f>
        <v/>
      </c>
      <c r="E105" s="621" t="str">
        <f>IF('concesión 2026'!E106="","",'concesión 2026'!E106)</f>
        <v/>
      </c>
      <c r="F105" s="225" t="str">
        <f>IF('concesión 2026'!F106="","",'concesión 2026'!F106)</f>
        <v/>
      </c>
      <c r="G105" s="226" t="str">
        <f>IF('concesión 2026'!G106="","",'concesión 2026'!G106)</f>
        <v/>
      </c>
      <c r="H105" s="226" t="str">
        <f>IF('concesión 2026'!H106="","",'concesión 2026'!H106)</f>
        <v/>
      </c>
      <c r="I105" s="227" t="str">
        <f>IF('concesión 2026'!I106="","",'concesión 2026'!I106)</f>
        <v/>
      </c>
      <c r="J105" s="227" t="str">
        <f>IF('concesión 2026'!J106="","",'concesión 2026'!J106)</f>
        <v/>
      </c>
      <c r="K105" s="228" t="str">
        <f>IF('concesión 2026'!K106="","",'concesión 2026'!K106)</f>
        <v/>
      </c>
      <c r="L105" s="229" t="str">
        <f>'concesión 2026'!L106</f>
        <v/>
      </c>
      <c r="M105" s="229" t="str">
        <f>'concesión 2026'!M106</f>
        <v/>
      </c>
      <c r="N105" s="633">
        <f>'concesión 2026'!N106</f>
        <v>0</v>
      </c>
      <c r="O105" s="230">
        <f>'concesión 2026'!O106</f>
        <v>0</v>
      </c>
      <c r="P105" s="231" t="str">
        <f t="shared" si="17"/>
        <v/>
      </c>
      <c r="Q105" s="232" t="str">
        <f t="shared" si="18"/>
        <v/>
      </c>
      <c r="R105" s="233" t="str">
        <f t="shared" si="19"/>
        <v/>
      </c>
      <c r="S105" s="234" t="str">
        <f t="shared" si="20"/>
        <v/>
      </c>
      <c r="T105" s="234" t="str">
        <f t="shared" si="21"/>
        <v/>
      </c>
      <c r="U105" s="235">
        <f>IF($S105="",0,IF(ISBLANK($T105)=TRUE(),360,DAYS360($S105,$T105)+1)+IF(DAY($T105)=31,VLOOKUP(MONTH($T105),formula!$B$1:$D$12,3))+IF(AND(MONTH($T105)=2,DAY($T105)=28),2,0))-Z105-AA105</f>
        <v>0</v>
      </c>
      <c r="V105" s="236">
        <f t="shared" si="22"/>
        <v>0</v>
      </c>
      <c r="W105" s="237">
        <f t="shared" si="23"/>
        <v>0</v>
      </c>
      <c r="X105" s="238">
        <f t="shared" si="24"/>
        <v>0</v>
      </c>
      <c r="Y105" s="239"/>
      <c r="Z105" s="240"/>
      <c r="AA105" s="241"/>
      <c r="AB105" s="242"/>
      <c r="AC105" s="243"/>
    </row>
    <row r="106" spans="1:29" x14ac:dyDescent="0.25">
      <c r="A106" s="222" t="str">
        <f>IF('concesión 2026'!A107="","",'concesión 2026'!A107)</f>
        <v/>
      </c>
      <c r="B106" s="223" t="str">
        <f>IF('concesión 2026'!B107="","",'concesión 2026'!B107)</f>
        <v/>
      </c>
      <c r="C106" s="224" t="str">
        <f>IF('concesión 2026'!C107="","",'concesión 2026'!C107)</f>
        <v/>
      </c>
      <c r="D106" s="224" t="str">
        <f>IF('concesión 2026'!D107="","",'concesión 2026'!D107)</f>
        <v/>
      </c>
      <c r="E106" s="621" t="str">
        <f>IF('concesión 2026'!E107="","",'concesión 2026'!E107)</f>
        <v/>
      </c>
      <c r="F106" s="225" t="str">
        <f>IF('concesión 2026'!F107="","",'concesión 2026'!F107)</f>
        <v/>
      </c>
      <c r="G106" s="226" t="str">
        <f>IF('concesión 2026'!G107="","",'concesión 2026'!G107)</f>
        <v/>
      </c>
      <c r="H106" s="226" t="str">
        <f>IF('concesión 2026'!H107="","",'concesión 2026'!H107)</f>
        <v/>
      </c>
      <c r="I106" s="227" t="str">
        <f>IF('concesión 2026'!I107="","",'concesión 2026'!I107)</f>
        <v/>
      </c>
      <c r="J106" s="227" t="str">
        <f>IF('concesión 2026'!J107="","",'concesión 2026'!J107)</f>
        <v/>
      </c>
      <c r="K106" s="228" t="str">
        <f>IF('concesión 2026'!K107="","",'concesión 2026'!K107)</f>
        <v/>
      </c>
      <c r="L106" s="229" t="str">
        <f>'concesión 2026'!L107</f>
        <v/>
      </c>
      <c r="M106" s="229" t="str">
        <f>'concesión 2026'!M107</f>
        <v/>
      </c>
      <c r="N106" s="633">
        <f>'concesión 2026'!N107</f>
        <v>0</v>
      </c>
      <c r="O106" s="230">
        <f>'concesión 2026'!O107</f>
        <v>0</v>
      </c>
      <c r="P106" s="231" t="str">
        <f t="shared" ref="P106:P169" si="25">IF(J106&lt;$S$40,"",IF(I106="","",I106))</f>
        <v/>
      </c>
      <c r="Q106" s="232" t="str">
        <f t="shared" ref="Q106:Q169" si="26">IF(J106&lt;$S$40,"",IF(J106="","",J106))</f>
        <v/>
      </c>
      <c r="R106" s="233" t="str">
        <f t="shared" ref="R106:R169" si="27">IF(J106&lt;$S$40,"",IF(K106="","",K106))</f>
        <v/>
      </c>
      <c r="S106" s="234" t="str">
        <f t="shared" ref="S106:S169" si="28">IF(P106="","",IF(P106&gt;$T$40,"",IF(P106&gt;$S$40,P106,$S$40)))</f>
        <v/>
      </c>
      <c r="T106" s="234" t="str">
        <f t="shared" ref="T106:T169" si="29">IF(AND(P106="",Q106=""),"",(IF(Q106="",$T$40,IF(Q106&lt;$S$40," ",IF(Q106&gt;$T$40,T$40,Q106)))))</f>
        <v/>
      </c>
      <c r="U106" s="235">
        <f>IF($S106="",0,IF(ISBLANK($T106)=TRUE(),360,DAYS360($S106,$T106)+1)+IF(DAY($T106)=31,VLOOKUP(MONTH($T106),formula!$B$1:$D$12,3))+IF(AND(MONTH($T106)=2,DAY($T106)=28),2,0))-Z106-AA106</f>
        <v>0</v>
      </c>
      <c r="V106" s="236">
        <f t="shared" ref="V106:V169" si="30">ROUND(IF(U106=0,0,(2400/360)*U106*R106),2)</f>
        <v>0</v>
      </c>
      <c r="W106" s="237">
        <f t="shared" ref="W106:W169" si="31">+V106-O106</f>
        <v>0</v>
      </c>
      <c r="X106" s="238">
        <f t="shared" ref="X106:X169" si="32">IF(V106=0,0,(V106*$Q$203)/$V$197)</f>
        <v>0</v>
      </c>
      <c r="Y106" s="239"/>
      <c r="Z106" s="240"/>
      <c r="AA106" s="241"/>
      <c r="AB106" s="242"/>
      <c r="AC106" s="243"/>
    </row>
    <row r="107" spans="1:29" x14ac:dyDescent="0.25">
      <c r="A107" s="222" t="str">
        <f>IF('concesión 2026'!A108="","",'concesión 2026'!A108)</f>
        <v/>
      </c>
      <c r="B107" s="223" t="str">
        <f>IF('concesión 2026'!B108="","",'concesión 2026'!B108)</f>
        <v/>
      </c>
      <c r="C107" s="224" t="str">
        <f>IF('concesión 2026'!C108="","",'concesión 2026'!C108)</f>
        <v/>
      </c>
      <c r="D107" s="224" t="str">
        <f>IF('concesión 2026'!D108="","",'concesión 2026'!D108)</f>
        <v/>
      </c>
      <c r="E107" s="621" t="str">
        <f>IF('concesión 2026'!E108="","",'concesión 2026'!E108)</f>
        <v/>
      </c>
      <c r="F107" s="225" t="str">
        <f>IF('concesión 2026'!F108="","",'concesión 2026'!F108)</f>
        <v/>
      </c>
      <c r="G107" s="226" t="str">
        <f>IF('concesión 2026'!G108="","",'concesión 2026'!G108)</f>
        <v/>
      </c>
      <c r="H107" s="226" t="str">
        <f>IF('concesión 2026'!H108="","",'concesión 2026'!H108)</f>
        <v/>
      </c>
      <c r="I107" s="227" t="str">
        <f>IF('concesión 2026'!I108="","",'concesión 2026'!I108)</f>
        <v/>
      </c>
      <c r="J107" s="227" t="str">
        <f>IF('concesión 2026'!J108="","",'concesión 2026'!J108)</f>
        <v/>
      </c>
      <c r="K107" s="228" t="str">
        <f>IF('concesión 2026'!K108="","",'concesión 2026'!K108)</f>
        <v/>
      </c>
      <c r="L107" s="229" t="str">
        <f>'concesión 2026'!L108</f>
        <v/>
      </c>
      <c r="M107" s="229" t="str">
        <f>'concesión 2026'!M108</f>
        <v/>
      </c>
      <c r="N107" s="633">
        <f>'concesión 2026'!N108</f>
        <v>0</v>
      </c>
      <c r="O107" s="230">
        <f>'concesión 2026'!O108</f>
        <v>0</v>
      </c>
      <c r="P107" s="231" t="str">
        <f t="shared" si="25"/>
        <v/>
      </c>
      <c r="Q107" s="232" t="str">
        <f t="shared" si="26"/>
        <v/>
      </c>
      <c r="R107" s="233" t="str">
        <f t="shared" si="27"/>
        <v/>
      </c>
      <c r="S107" s="234" t="str">
        <f t="shared" si="28"/>
        <v/>
      </c>
      <c r="T107" s="234" t="str">
        <f t="shared" si="29"/>
        <v/>
      </c>
      <c r="U107" s="235">
        <f>IF($S107="",0,IF(ISBLANK($T107)=TRUE(),360,DAYS360($S107,$T107)+1)+IF(DAY($T107)=31,VLOOKUP(MONTH($T107),formula!$B$1:$D$12,3))+IF(AND(MONTH($T107)=2,DAY($T107)=28),2,0))-Z107-AA107</f>
        <v>0</v>
      </c>
      <c r="V107" s="236">
        <f t="shared" si="30"/>
        <v>0</v>
      </c>
      <c r="W107" s="237">
        <f t="shared" si="31"/>
        <v>0</v>
      </c>
      <c r="X107" s="238">
        <f t="shared" si="32"/>
        <v>0</v>
      </c>
      <c r="Y107" s="239"/>
      <c r="Z107" s="240"/>
      <c r="AA107" s="241"/>
      <c r="AB107" s="242"/>
      <c r="AC107" s="243"/>
    </row>
    <row r="108" spans="1:29" x14ac:dyDescent="0.25">
      <c r="A108" s="222" t="str">
        <f>IF('concesión 2026'!A109="","",'concesión 2026'!A109)</f>
        <v/>
      </c>
      <c r="B108" s="223" t="str">
        <f>IF('concesión 2026'!B109="","",'concesión 2026'!B109)</f>
        <v/>
      </c>
      <c r="C108" s="224" t="str">
        <f>IF('concesión 2026'!C109="","",'concesión 2026'!C109)</f>
        <v/>
      </c>
      <c r="D108" s="224" t="str">
        <f>IF('concesión 2026'!D109="","",'concesión 2026'!D109)</f>
        <v/>
      </c>
      <c r="E108" s="621" t="str">
        <f>IF('concesión 2026'!E109="","",'concesión 2026'!E109)</f>
        <v/>
      </c>
      <c r="F108" s="225" t="str">
        <f>IF('concesión 2026'!F109="","",'concesión 2026'!F109)</f>
        <v/>
      </c>
      <c r="G108" s="226" t="str">
        <f>IF('concesión 2026'!G109="","",'concesión 2026'!G109)</f>
        <v/>
      </c>
      <c r="H108" s="226" t="str">
        <f>IF('concesión 2026'!H109="","",'concesión 2026'!H109)</f>
        <v/>
      </c>
      <c r="I108" s="227" t="str">
        <f>IF('concesión 2026'!I109="","",'concesión 2026'!I109)</f>
        <v/>
      </c>
      <c r="J108" s="227" t="str">
        <f>IF('concesión 2026'!J109="","",'concesión 2026'!J109)</f>
        <v/>
      </c>
      <c r="K108" s="228" t="str">
        <f>IF('concesión 2026'!K109="","",'concesión 2026'!K109)</f>
        <v/>
      </c>
      <c r="L108" s="229" t="str">
        <f>'concesión 2026'!L109</f>
        <v/>
      </c>
      <c r="M108" s="229" t="str">
        <f>'concesión 2026'!M109</f>
        <v/>
      </c>
      <c r="N108" s="633">
        <f>'concesión 2026'!N109</f>
        <v>0</v>
      </c>
      <c r="O108" s="230">
        <f>'concesión 2026'!O109</f>
        <v>0</v>
      </c>
      <c r="P108" s="231" t="str">
        <f t="shared" si="25"/>
        <v/>
      </c>
      <c r="Q108" s="232" t="str">
        <f t="shared" si="26"/>
        <v/>
      </c>
      <c r="R108" s="233" t="str">
        <f t="shared" si="27"/>
        <v/>
      </c>
      <c r="S108" s="234" t="str">
        <f t="shared" si="28"/>
        <v/>
      </c>
      <c r="T108" s="234" t="str">
        <f t="shared" si="29"/>
        <v/>
      </c>
      <c r="U108" s="235">
        <f>IF($S108="",0,IF(ISBLANK($T108)=TRUE(),360,DAYS360($S108,$T108)+1)+IF(DAY($T108)=31,VLOOKUP(MONTH($T108),formula!$B$1:$D$12,3))+IF(AND(MONTH($T108)=2,DAY($T108)=28),2,0))-Z108-AA108</f>
        <v>0</v>
      </c>
      <c r="V108" s="236">
        <f t="shared" si="30"/>
        <v>0</v>
      </c>
      <c r="W108" s="237">
        <f t="shared" si="31"/>
        <v>0</v>
      </c>
      <c r="X108" s="238">
        <f t="shared" si="32"/>
        <v>0</v>
      </c>
      <c r="Y108" s="239"/>
      <c r="Z108" s="240"/>
      <c r="AA108" s="241"/>
      <c r="AB108" s="242"/>
      <c r="AC108" s="243"/>
    </row>
    <row r="109" spans="1:29" x14ac:dyDescent="0.25">
      <c r="A109" s="222" t="str">
        <f>IF('concesión 2026'!A110="","",'concesión 2026'!A110)</f>
        <v/>
      </c>
      <c r="B109" s="223" t="str">
        <f>IF('concesión 2026'!B110="","",'concesión 2026'!B110)</f>
        <v/>
      </c>
      <c r="C109" s="224" t="str">
        <f>IF('concesión 2026'!C110="","",'concesión 2026'!C110)</f>
        <v/>
      </c>
      <c r="D109" s="224" t="str">
        <f>IF('concesión 2026'!D110="","",'concesión 2026'!D110)</f>
        <v/>
      </c>
      <c r="E109" s="621" t="str">
        <f>IF('concesión 2026'!E110="","",'concesión 2026'!E110)</f>
        <v/>
      </c>
      <c r="F109" s="225" t="str">
        <f>IF('concesión 2026'!F110="","",'concesión 2026'!F110)</f>
        <v/>
      </c>
      <c r="G109" s="226" t="str">
        <f>IF('concesión 2026'!G110="","",'concesión 2026'!G110)</f>
        <v/>
      </c>
      <c r="H109" s="226" t="str">
        <f>IF('concesión 2026'!H110="","",'concesión 2026'!H110)</f>
        <v/>
      </c>
      <c r="I109" s="227" t="str">
        <f>IF('concesión 2026'!I110="","",'concesión 2026'!I110)</f>
        <v/>
      </c>
      <c r="J109" s="227" t="str">
        <f>IF('concesión 2026'!J110="","",'concesión 2026'!J110)</f>
        <v/>
      </c>
      <c r="K109" s="228" t="str">
        <f>IF('concesión 2026'!K110="","",'concesión 2026'!K110)</f>
        <v/>
      </c>
      <c r="L109" s="229" t="str">
        <f>'concesión 2026'!L110</f>
        <v/>
      </c>
      <c r="M109" s="229" t="str">
        <f>'concesión 2026'!M110</f>
        <v/>
      </c>
      <c r="N109" s="633">
        <f>'concesión 2026'!N110</f>
        <v>0</v>
      </c>
      <c r="O109" s="230">
        <f>'concesión 2026'!O110</f>
        <v>0</v>
      </c>
      <c r="P109" s="231" t="str">
        <f t="shared" si="25"/>
        <v/>
      </c>
      <c r="Q109" s="232" t="str">
        <f t="shared" si="26"/>
        <v/>
      </c>
      <c r="R109" s="233" t="str">
        <f t="shared" si="27"/>
        <v/>
      </c>
      <c r="S109" s="234" t="str">
        <f t="shared" si="28"/>
        <v/>
      </c>
      <c r="T109" s="234" t="str">
        <f t="shared" si="29"/>
        <v/>
      </c>
      <c r="U109" s="235">
        <f>IF($S109="",0,IF(ISBLANK($T109)=TRUE(),360,DAYS360($S109,$T109)+1)+IF(DAY($T109)=31,VLOOKUP(MONTH($T109),formula!$B$1:$D$12,3))+IF(AND(MONTH($T109)=2,DAY($T109)=28),2,0))-Z109-AA109</f>
        <v>0</v>
      </c>
      <c r="V109" s="236">
        <f t="shared" si="30"/>
        <v>0</v>
      </c>
      <c r="W109" s="237">
        <f t="shared" si="31"/>
        <v>0</v>
      </c>
      <c r="X109" s="238">
        <f t="shared" si="32"/>
        <v>0</v>
      </c>
      <c r="Y109" s="239"/>
      <c r="Z109" s="240"/>
      <c r="AA109" s="241"/>
      <c r="AB109" s="242"/>
      <c r="AC109" s="243"/>
    </row>
    <row r="110" spans="1:29" x14ac:dyDescent="0.25">
      <c r="A110" s="222" t="str">
        <f>IF('concesión 2026'!A111="","",'concesión 2026'!A111)</f>
        <v/>
      </c>
      <c r="B110" s="223" t="str">
        <f>IF('concesión 2026'!B111="","",'concesión 2026'!B111)</f>
        <v/>
      </c>
      <c r="C110" s="224" t="str">
        <f>IF('concesión 2026'!C111="","",'concesión 2026'!C111)</f>
        <v/>
      </c>
      <c r="D110" s="224" t="str">
        <f>IF('concesión 2026'!D111="","",'concesión 2026'!D111)</f>
        <v/>
      </c>
      <c r="E110" s="621" t="str">
        <f>IF('concesión 2026'!E111="","",'concesión 2026'!E111)</f>
        <v/>
      </c>
      <c r="F110" s="225" t="str">
        <f>IF('concesión 2026'!F111="","",'concesión 2026'!F111)</f>
        <v/>
      </c>
      <c r="G110" s="226" t="str">
        <f>IF('concesión 2026'!G111="","",'concesión 2026'!G111)</f>
        <v/>
      </c>
      <c r="H110" s="226" t="str">
        <f>IF('concesión 2026'!H111="","",'concesión 2026'!H111)</f>
        <v/>
      </c>
      <c r="I110" s="227" t="str">
        <f>IF('concesión 2026'!I111="","",'concesión 2026'!I111)</f>
        <v/>
      </c>
      <c r="J110" s="227" t="str">
        <f>IF('concesión 2026'!J111="","",'concesión 2026'!J111)</f>
        <v/>
      </c>
      <c r="K110" s="228" t="str">
        <f>IF('concesión 2026'!K111="","",'concesión 2026'!K111)</f>
        <v/>
      </c>
      <c r="L110" s="229" t="str">
        <f>'concesión 2026'!L111</f>
        <v/>
      </c>
      <c r="M110" s="229" t="str">
        <f>'concesión 2026'!M111</f>
        <v/>
      </c>
      <c r="N110" s="633">
        <f>'concesión 2026'!N111</f>
        <v>0</v>
      </c>
      <c r="O110" s="230">
        <f>'concesión 2026'!O111</f>
        <v>0</v>
      </c>
      <c r="P110" s="231" t="str">
        <f t="shared" si="25"/>
        <v/>
      </c>
      <c r="Q110" s="232" t="str">
        <f t="shared" si="26"/>
        <v/>
      </c>
      <c r="R110" s="233" t="str">
        <f t="shared" si="27"/>
        <v/>
      </c>
      <c r="S110" s="234" t="str">
        <f t="shared" si="28"/>
        <v/>
      </c>
      <c r="T110" s="234" t="str">
        <f t="shared" si="29"/>
        <v/>
      </c>
      <c r="U110" s="235">
        <f>IF($S110="",0,IF(ISBLANK($T110)=TRUE(),360,DAYS360($S110,$T110)+1)+IF(DAY($T110)=31,VLOOKUP(MONTH($T110),formula!$B$1:$D$12,3))+IF(AND(MONTH($T110)=2,DAY($T110)=28),2,0))-Z110-AA110</f>
        <v>0</v>
      </c>
      <c r="V110" s="236">
        <f t="shared" si="30"/>
        <v>0</v>
      </c>
      <c r="W110" s="237">
        <f t="shared" si="31"/>
        <v>0</v>
      </c>
      <c r="X110" s="238">
        <f t="shared" si="32"/>
        <v>0</v>
      </c>
      <c r="Y110" s="239"/>
      <c r="Z110" s="240"/>
      <c r="AA110" s="241"/>
      <c r="AB110" s="242"/>
      <c r="AC110" s="243"/>
    </row>
    <row r="111" spans="1:29" x14ac:dyDescent="0.25">
      <c r="A111" s="222" t="str">
        <f>IF('concesión 2026'!A112="","",'concesión 2026'!A112)</f>
        <v/>
      </c>
      <c r="B111" s="223" t="str">
        <f>IF('concesión 2026'!B112="","",'concesión 2026'!B112)</f>
        <v/>
      </c>
      <c r="C111" s="224" t="str">
        <f>IF('concesión 2026'!C112="","",'concesión 2026'!C112)</f>
        <v/>
      </c>
      <c r="D111" s="224" t="str">
        <f>IF('concesión 2026'!D112="","",'concesión 2026'!D112)</f>
        <v/>
      </c>
      <c r="E111" s="621" t="str">
        <f>IF('concesión 2026'!E112="","",'concesión 2026'!E112)</f>
        <v/>
      </c>
      <c r="F111" s="225" t="str">
        <f>IF('concesión 2026'!F112="","",'concesión 2026'!F112)</f>
        <v/>
      </c>
      <c r="G111" s="226" t="str">
        <f>IF('concesión 2026'!G112="","",'concesión 2026'!G112)</f>
        <v/>
      </c>
      <c r="H111" s="226" t="str">
        <f>IF('concesión 2026'!H112="","",'concesión 2026'!H112)</f>
        <v/>
      </c>
      <c r="I111" s="227" t="str">
        <f>IF('concesión 2026'!I112="","",'concesión 2026'!I112)</f>
        <v/>
      </c>
      <c r="J111" s="227" t="str">
        <f>IF('concesión 2026'!J112="","",'concesión 2026'!J112)</f>
        <v/>
      </c>
      <c r="K111" s="228" t="str">
        <f>IF('concesión 2026'!K112="","",'concesión 2026'!K112)</f>
        <v/>
      </c>
      <c r="L111" s="229" t="str">
        <f>'concesión 2026'!L112</f>
        <v/>
      </c>
      <c r="M111" s="229" t="str">
        <f>'concesión 2026'!M112</f>
        <v/>
      </c>
      <c r="N111" s="633">
        <f>'concesión 2026'!N112</f>
        <v>0</v>
      </c>
      <c r="O111" s="230">
        <f>'concesión 2026'!O112</f>
        <v>0</v>
      </c>
      <c r="P111" s="231" t="str">
        <f t="shared" si="25"/>
        <v/>
      </c>
      <c r="Q111" s="232" t="str">
        <f t="shared" si="26"/>
        <v/>
      </c>
      <c r="R111" s="233" t="str">
        <f t="shared" si="27"/>
        <v/>
      </c>
      <c r="S111" s="234" t="str">
        <f t="shared" si="28"/>
        <v/>
      </c>
      <c r="T111" s="234" t="str">
        <f t="shared" si="29"/>
        <v/>
      </c>
      <c r="U111" s="235">
        <f>IF($S111="",0,IF(ISBLANK($T111)=TRUE(),360,DAYS360($S111,$T111)+1)+IF(DAY($T111)=31,VLOOKUP(MONTH($T111),formula!$B$1:$D$12,3))+IF(AND(MONTH($T111)=2,DAY($T111)=28),2,0))-Z111-AA111</f>
        <v>0</v>
      </c>
      <c r="V111" s="236">
        <f t="shared" si="30"/>
        <v>0</v>
      </c>
      <c r="W111" s="237">
        <f t="shared" si="31"/>
        <v>0</v>
      </c>
      <c r="X111" s="238">
        <f t="shared" si="32"/>
        <v>0</v>
      </c>
      <c r="Y111" s="239"/>
      <c r="Z111" s="240"/>
      <c r="AA111" s="241"/>
      <c r="AB111" s="242"/>
      <c r="AC111" s="243"/>
    </row>
    <row r="112" spans="1:29" x14ac:dyDescent="0.25">
      <c r="A112" s="222" t="str">
        <f>IF('concesión 2026'!A113="","",'concesión 2026'!A113)</f>
        <v/>
      </c>
      <c r="B112" s="223" t="str">
        <f>IF('concesión 2026'!B113="","",'concesión 2026'!B113)</f>
        <v/>
      </c>
      <c r="C112" s="224" t="str">
        <f>IF('concesión 2026'!C113="","",'concesión 2026'!C113)</f>
        <v/>
      </c>
      <c r="D112" s="224" t="str">
        <f>IF('concesión 2026'!D113="","",'concesión 2026'!D113)</f>
        <v/>
      </c>
      <c r="E112" s="621" t="str">
        <f>IF('concesión 2026'!E113="","",'concesión 2026'!E113)</f>
        <v/>
      </c>
      <c r="F112" s="225" t="str">
        <f>IF('concesión 2026'!F113="","",'concesión 2026'!F113)</f>
        <v/>
      </c>
      <c r="G112" s="226" t="str">
        <f>IF('concesión 2026'!G113="","",'concesión 2026'!G113)</f>
        <v/>
      </c>
      <c r="H112" s="226" t="str">
        <f>IF('concesión 2026'!H113="","",'concesión 2026'!H113)</f>
        <v/>
      </c>
      <c r="I112" s="227" t="str">
        <f>IF('concesión 2026'!I113="","",'concesión 2026'!I113)</f>
        <v/>
      </c>
      <c r="J112" s="227" t="str">
        <f>IF('concesión 2026'!J113="","",'concesión 2026'!J113)</f>
        <v/>
      </c>
      <c r="K112" s="228" t="str">
        <f>IF('concesión 2026'!K113="","",'concesión 2026'!K113)</f>
        <v/>
      </c>
      <c r="L112" s="229" t="str">
        <f>'concesión 2026'!L113</f>
        <v/>
      </c>
      <c r="M112" s="229" t="str">
        <f>'concesión 2026'!M113</f>
        <v/>
      </c>
      <c r="N112" s="633">
        <f>'concesión 2026'!N113</f>
        <v>0</v>
      </c>
      <c r="O112" s="230">
        <f>'concesión 2026'!O113</f>
        <v>0</v>
      </c>
      <c r="P112" s="231" t="str">
        <f t="shared" si="25"/>
        <v/>
      </c>
      <c r="Q112" s="232" t="str">
        <f t="shared" si="26"/>
        <v/>
      </c>
      <c r="R112" s="233" t="str">
        <f t="shared" si="27"/>
        <v/>
      </c>
      <c r="S112" s="234" t="str">
        <f t="shared" si="28"/>
        <v/>
      </c>
      <c r="T112" s="234" t="str">
        <f t="shared" si="29"/>
        <v/>
      </c>
      <c r="U112" s="235">
        <f>IF($S112="",0,IF(ISBLANK($T112)=TRUE(),360,DAYS360($S112,$T112)+1)+IF(DAY($T112)=31,VLOOKUP(MONTH($T112),formula!$B$1:$D$12,3))+IF(AND(MONTH($T112)=2,DAY($T112)=28),2,0))-Z112-AA112</f>
        <v>0</v>
      </c>
      <c r="V112" s="236">
        <f t="shared" si="30"/>
        <v>0</v>
      </c>
      <c r="W112" s="237">
        <f t="shared" si="31"/>
        <v>0</v>
      </c>
      <c r="X112" s="238">
        <f t="shared" si="32"/>
        <v>0</v>
      </c>
      <c r="Y112" s="239"/>
      <c r="Z112" s="240"/>
      <c r="AA112" s="241"/>
      <c r="AB112" s="242"/>
      <c r="AC112" s="243"/>
    </row>
    <row r="113" spans="1:29" x14ac:dyDescent="0.25">
      <c r="A113" s="222" t="str">
        <f>IF('concesión 2026'!A114="","",'concesión 2026'!A114)</f>
        <v/>
      </c>
      <c r="B113" s="223" t="str">
        <f>IF('concesión 2026'!B114="","",'concesión 2026'!B114)</f>
        <v/>
      </c>
      <c r="C113" s="224" t="str">
        <f>IF('concesión 2026'!C114="","",'concesión 2026'!C114)</f>
        <v/>
      </c>
      <c r="D113" s="224" t="str">
        <f>IF('concesión 2026'!D114="","",'concesión 2026'!D114)</f>
        <v/>
      </c>
      <c r="E113" s="621" t="str">
        <f>IF('concesión 2026'!E114="","",'concesión 2026'!E114)</f>
        <v/>
      </c>
      <c r="F113" s="225" t="str">
        <f>IF('concesión 2026'!F114="","",'concesión 2026'!F114)</f>
        <v/>
      </c>
      <c r="G113" s="226" t="str">
        <f>IF('concesión 2026'!G114="","",'concesión 2026'!G114)</f>
        <v/>
      </c>
      <c r="H113" s="226" t="str">
        <f>IF('concesión 2026'!H114="","",'concesión 2026'!H114)</f>
        <v/>
      </c>
      <c r="I113" s="227" t="str">
        <f>IF('concesión 2026'!I114="","",'concesión 2026'!I114)</f>
        <v/>
      </c>
      <c r="J113" s="227" t="str">
        <f>IF('concesión 2026'!J114="","",'concesión 2026'!J114)</f>
        <v/>
      </c>
      <c r="K113" s="228" t="str">
        <f>IF('concesión 2026'!K114="","",'concesión 2026'!K114)</f>
        <v/>
      </c>
      <c r="L113" s="229" t="str">
        <f>'concesión 2026'!L114</f>
        <v/>
      </c>
      <c r="M113" s="229" t="str">
        <f>'concesión 2026'!M114</f>
        <v/>
      </c>
      <c r="N113" s="633">
        <f>'concesión 2026'!N114</f>
        <v>0</v>
      </c>
      <c r="O113" s="230">
        <f>'concesión 2026'!O114</f>
        <v>0</v>
      </c>
      <c r="P113" s="231" t="str">
        <f t="shared" si="25"/>
        <v/>
      </c>
      <c r="Q113" s="232" t="str">
        <f t="shared" si="26"/>
        <v/>
      </c>
      <c r="R113" s="233" t="str">
        <f t="shared" si="27"/>
        <v/>
      </c>
      <c r="S113" s="234" t="str">
        <f t="shared" si="28"/>
        <v/>
      </c>
      <c r="T113" s="234" t="str">
        <f t="shared" si="29"/>
        <v/>
      </c>
      <c r="U113" s="235">
        <f>IF($S113="",0,IF(ISBLANK($T113)=TRUE(),360,DAYS360($S113,$T113)+1)+IF(DAY($T113)=31,VLOOKUP(MONTH($T113),formula!$B$1:$D$12,3))+IF(AND(MONTH($T113)=2,DAY($T113)=28),2,0))-Z113-AA113</f>
        <v>0</v>
      </c>
      <c r="V113" s="236">
        <f t="shared" si="30"/>
        <v>0</v>
      </c>
      <c r="W113" s="237">
        <f t="shared" si="31"/>
        <v>0</v>
      </c>
      <c r="X113" s="238">
        <f t="shared" si="32"/>
        <v>0</v>
      </c>
      <c r="Y113" s="239"/>
      <c r="Z113" s="240"/>
      <c r="AA113" s="241"/>
      <c r="AB113" s="242"/>
      <c r="AC113" s="243"/>
    </row>
    <row r="114" spans="1:29" x14ac:dyDescent="0.25">
      <c r="A114" s="222" t="str">
        <f>IF('concesión 2026'!A115="","",'concesión 2026'!A115)</f>
        <v/>
      </c>
      <c r="B114" s="223" t="str">
        <f>IF('concesión 2026'!B115="","",'concesión 2026'!B115)</f>
        <v/>
      </c>
      <c r="C114" s="224" t="str">
        <f>IF('concesión 2026'!C115="","",'concesión 2026'!C115)</f>
        <v/>
      </c>
      <c r="D114" s="224" t="str">
        <f>IF('concesión 2026'!D115="","",'concesión 2026'!D115)</f>
        <v/>
      </c>
      <c r="E114" s="621" t="str">
        <f>IF('concesión 2026'!E115="","",'concesión 2026'!E115)</f>
        <v/>
      </c>
      <c r="F114" s="225" t="str">
        <f>IF('concesión 2026'!F115="","",'concesión 2026'!F115)</f>
        <v/>
      </c>
      <c r="G114" s="226" t="str">
        <f>IF('concesión 2026'!G115="","",'concesión 2026'!G115)</f>
        <v/>
      </c>
      <c r="H114" s="226" t="str">
        <f>IF('concesión 2026'!H115="","",'concesión 2026'!H115)</f>
        <v/>
      </c>
      <c r="I114" s="227" t="str">
        <f>IF('concesión 2026'!I115="","",'concesión 2026'!I115)</f>
        <v/>
      </c>
      <c r="J114" s="227" t="str">
        <f>IF('concesión 2026'!J115="","",'concesión 2026'!J115)</f>
        <v/>
      </c>
      <c r="K114" s="228" t="str">
        <f>IF('concesión 2026'!K115="","",'concesión 2026'!K115)</f>
        <v/>
      </c>
      <c r="L114" s="229" t="str">
        <f>'concesión 2026'!L115</f>
        <v/>
      </c>
      <c r="M114" s="229" t="str">
        <f>'concesión 2026'!M115</f>
        <v/>
      </c>
      <c r="N114" s="633">
        <f>'concesión 2026'!N115</f>
        <v>0</v>
      </c>
      <c r="O114" s="230">
        <f>'concesión 2026'!O115</f>
        <v>0</v>
      </c>
      <c r="P114" s="231" t="str">
        <f t="shared" si="25"/>
        <v/>
      </c>
      <c r="Q114" s="232" t="str">
        <f t="shared" si="26"/>
        <v/>
      </c>
      <c r="R114" s="233" t="str">
        <f t="shared" si="27"/>
        <v/>
      </c>
      <c r="S114" s="234" t="str">
        <f t="shared" si="28"/>
        <v/>
      </c>
      <c r="T114" s="234" t="str">
        <f t="shared" si="29"/>
        <v/>
      </c>
      <c r="U114" s="235">
        <f>IF($S114="",0,IF(ISBLANK($T114)=TRUE(),360,DAYS360($S114,$T114)+1)+IF(DAY($T114)=31,VLOOKUP(MONTH($T114),formula!$B$1:$D$12,3))+IF(AND(MONTH($T114)=2,DAY($T114)=28),2,0))-Z114-AA114</f>
        <v>0</v>
      </c>
      <c r="V114" s="236">
        <f t="shared" si="30"/>
        <v>0</v>
      </c>
      <c r="W114" s="237">
        <f t="shared" si="31"/>
        <v>0</v>
      </c>
      <c r="X114" s="238">
        <f t="shared" si="32"/>
        <v>0</v>
      </c>
      <c r="Y114" s="239"/>
      <c r="Z114" s="240"/>
      <c r="AA114" s="241"/>
      <c r="AB114" s="242"/>
      <c r="AC114" s="243"/>
    </row>
    <row r="115" spans="1:29" x14ac:dyDescent="0.25">
      <c r="A115" s="222" t="str">
        <f>IF('concesión 2026'!A116="","",'concesión 2026'!A116)</f>
        <v/>
      </c>
      <c r="B115" s="223" t="str">
        <f>IF('concesión 2026'!B116="","",'concesión 2026'!B116)</f>
        <v/>
      </c>
      <c r="C115" s="224" t="str">
        <f>IF('concesión 2026'!C116="","",'concesión 2026'!C116)</f>
        <v/>
      </c>
      <c r="D115" s="224" t="str">
        <f>IF('concesión 2026'!D116="","",'concesión 2026'!D116)</f>
        <v/>
      </c>
      <c r="E115" s="621" t="str">
        <f>IF('concesión 2026'!E116="","",'concesión 2026'!E116)</f>
        <v/>
      </c>
      <c r="F115" s="225" t="str">
        <f>IF('concesión 2026'!F116="","",'concesión 2026'!F116)</f>
        <v/>
      </c>
      <c r="G115" s="226" t="str">
        <f>IF('concesión 2026'!G116="","",'concesión 2026'!G116)</f>
        <v/>
      </c>
      <c r="H115" s="226" t="str">
        <f>IF('concesión 2026'!H116="","",'concesión 2026'!H116)</f>
        <v/>
      </c>
      <c r="I115" s="227" t="str">
        <f>IF('concesión 2026'!I116="","",'concesión 2026'!I116)</f>
        <v/>
      </c>
      <c r="J115" s="227" t="str">
        <f>IF('concesión 2026'!J116="","",'concesión 2026'!J116)</f>
        <v/>
      </c>
      <c r="K115" s="228" t="str">
        <f>IF('concesión 2026'!K116="","",'concesión 2026'!K116)</f>
        <v/>
      </c>
      <c r="L115" s="229" t="str">
        <f>'concesión 2026'!L116</f>
        <v/>
      </c>
      <c r="M115" s="229" t="str">
        <f>'concesión 2026'!M116</f>
        <v/>
      </c>
      <c r="N115" s="633">
        <f>'concesión 2026'!N116</f>
        <v>0</v>
      </c>
      <c r="O115" s="230">
        <f>'concesión 2026'!O116</f>
        <v>0</v>
      </c>
      <c r="P115" s="231" t="str">
        <f t="shared" si="25"/>
        <v/>
      </c>
      <c r="Q115" s="232" t="str">
        <f t="shared" si="26"/>
        <v/>
      </c>
      <c r="R115" s="233" t="str">
        <f t="shared" si="27"/>
        <v/>
      </c>
      <c r="S115" s="234" t="str">
        <f t="shared" si="28"/>
        <v/>
      </c>
      <c r="T115" s="234" t="str">
        <f t="shared" si="29"/>
        <v/>
      </c>
      <c r="U115" s="235">
        <f>IF($S115="",0,IF(ISBLANK($T115)=TRUE(),360,DAYS360($S115,$T115)+1)+IF(DAY($T115)=31,VLOOKUP(MONTH($T115),formula!$B$1:$D$12,3))+IF(AND(MONTH($T115)=2,DAY($T115)=28),2,0))-Z115-AA115</f>
        <v>0</v>
      </c>
      <c r="V115" s="236">
        <f t="shared" si="30"/>
        <v>0</v>
      </c>
      <c r="W115" s="237">
        <f t="shared" si="31"/>
        <v>0</v>
      </c>
      <c r="X115" s="238">
        <f t="shared" si="32"/>
        <v>0</v>
      </c>
      <c r="Y115" s="239"/>
      <c r="Z115" s="240"/>
      <c r="AA115" s="241"/>
      <c r="AB115" s="242"/>
      <c r="AC115" s="243"/>
    </row>
    <row r="116" spans="1:29" x14ac:dyDescent="0.25">
      <c r="A116" s="222" t="str">
        <f>IF('concesión 2026'!A117="","",'concesión 2026'!A117)</f>
        <v/>
      </c>
      <c r="B116" s="223" t="str">
        <f>IF('concesión 2026'!B117="","",'concesión 2026'!B117)</f>
        <v/>
      </c>
      <c r="C116" s="224" t="str">
        <f>IF('concesión 2026'!C117="","",'concesión 2026'!C117)</f>
        <v/>
      </c>
      <c r="D116" s="224" t="str">
        <f>IF('concesión 2026'!D117="","",'concesión 2026'!D117)</f>
        <v/>
      </c>
      <c r="E116" s="621" t="str">
        <f>IF('concesión 2026'!E117="","",'concesión 2026'!E117)</f>
        <v/>
      </c>
      <c r="F116" s="225" t="str">
        <f>IF('concesión 2026'!F117="","",'concesión 2026'!F117)</f>
        <v/>
      </c>
      <c r="G116" s="226" t="str">
        <f>IF('concesión 2026'!G117="","",'concesión 2026'!G117)</f>
        <v/>
      </c>
      <c r="H116" s="226" t="str">
        <f>IF('concesión 2026'!H117="","",'concesión 2026'!H117)</f>
        <v/>
      </c>
      <c r="I116" s="227" t="str">
        <f>IF('concesión 2026'!I117="","",'concesión 2026'!I117)</f>
        <v/>
      </c>
      <c r="J116" s="227" t="str">
        <f>IF('concesión 2026'!J117="","",'concesión 2026'!J117)</f>
        <v/>
      </c>
      <c r="K116" s="228" t="str">
        <f>IF('concesión 2026'!K117="","",'concesión 2026'!K117)</f>
        <v/>
      </c>
      <c r="L116" s="229" t="str">
        <f>'concesión 2026'!L117</f>
        <v/>
      </c>
      <c r="M116" s="229" t="str">
        <f>'concesión 2026'!M117</f>
        <v/>
      </c>
      <c r="N116" s="633">
        <f>'concesión 2026'!N117</f>
        <v>0</v>
      </c>
      <c r="O116" s="230">
        <f>'concesión 2026'!O117</f>
        <v>0</v>
      </c>
      <c r="P116" s="231" t="str">
        <f t="shared" si="25"/>
        <v/>
      </c>
      <c r="Q116" s="232" t="str">
        <f t="shared" si="26"/>
        <v/>
      </c>
      <c r="R116" s="233" t="str">
        <f t="shared" si="27"/>
        <v/>
      </c>
      <c r="S116" s="234" t="str">
        <f t="shared" si="28"/>
        <v/>
      </c>
      <c r="T116" s="234" t="str">
        <f t="shared" si="29"/>
        <v/>
      </c>
      <c r="U116" s="235">
        <f>IF($S116="",0,IF(ISBLANK($T116)=TRUE(),360,DAYS360($S116,$T116)+1)+IF(DAY($T116)=31,VLOOKUP(MONTH($T116),formula!$B$1:$D$12,3))+IF(AND(MONTH($T116)=2,DAY($T116)=28),2,0))-Z116-AA116</f>
        <v>0</v>
      </c>
      <c r="V116" s="236">
        <f t="shared" si="30"/>
        <v>0</v>
      </c>
      <c r="W116" s="237">
        <f t="shared" si="31"/>
        <v>0</v>
      </c>
      <c r="X116" s="238">
        <f t="shared" si="32"/>
        <v>0</v>
      </c>
      <c r="Y116" s="239"/>
      <c r="Z116" s="240"/>
      <c r="AA116" s="241"/>
      <c r="AB116" s="242"/>
      <c r="AC116" s="243"/>
    </row>
    <row r="117" spans="1:29" x14ac:dyDescent="0.25">
      <c r="A117" s="222" t="str">
        <f>IF('concesión 2026'!A118="","",'concesión 2026'!A118)</f>
        <v/>
      </c>
      <c r="B117" s="223" t="str">
        <f>IF('concesión 2026'!B118="","",'concesión 2026'!B118)</f>
        <v/>
      </c>
      <c r="C117" s="224" t="str">
        <f>IF('concesión 2026'!C118="","",'concesión 2026'!C118)</f>
        <v/>
      </c>
      <c r="D117" s="224" t="str">
        <f>IF('concesión 2026'!D118="","",'concesión 2026'!D118)</f>
        <v/>
      </c>
      <c r="E117" s="621" t="str">
        <f>IF('concesión 2026'!E118="","",'concesión 2026'!E118)</f>
        <v/>
      </c>
      <c r="F117" s="225" t="str">
        <f>IF('concesión 2026'!F118="","",'concesión 2026'!F118)</f>
        <v/>
      </c>
      <c r="G117" s="226" t="str">
        <f>IF('concesión 2026'!G118="","",'concesión 2026'!G118)</f>
        <v/>
      </c>
      <c r="H117" s="226" t="str">
        <f>IF('concesión 2026'!H118="","",'concesión 2026'!H118)</f>
        <v/>
      </c>
      <c r="I117" s="227" t="str">
        <f>IF('concesión 2026'!I118="","",'concesión 2026'!I118)</f>
        <v/>
      </c>
      <c r="J117" s="227" t="str">
        <f>IF('concesión 2026'!J118="","",'concesión 2026'!J118)</f>
        <v/>
      </c>
      <c r="K117" s="228" t="str">
        <f>IF('concesión 2026'!K118="","",'concesión 2026'!K118)</f>
        <v/>
      </c>
      <c r="L117" s="229" t="str">
        <f>'concesión 2026'!L118</f>
        <v/>
      </c>
      <c r="M117" s="229" t="str">
        <f>'concesión 2026'!M118</f>
        <v/>
      </c>
      <c r="N117" s="633">
        <f>'concesión 2026'!N118</f>
        <v>0</v>
      </c>
      <c r="O117" s="230">
        <f>'concesión 2026'!O118</f>
        <v>0</v>
      </c>
      <c r="P117" s="231" t="str">
        <f t="shared" si="25"/>
        <v/>
      </c>
      <c r="Q117" s="232" t="str">
        <f t="shared" si="26"/>
        <v/>
      </c>
      <c r="R117" s="233" t="str">
        <f t="shared" si="27"/>
        <v/>
      </c>
      <c r="S117" s="234" t="str">
        <f t="shared" si="28"/>
        <v/>
      </c>
      <c r="T117" s="234" t="str">
        <f t="shared" si="29"/>
        <v/>
      </c>
      <c r="U117" s="235">
        <f>IF($S117="",0,IF(ISBLANK($T117)=TRUE(),360,DAYS360($S117,$T117)+1)+IF(DAY($T117)=31,VLOOKUP(MONTH($T117),formula!$B$1:$D$12,3))+IF(AND(MONTH($T117)=2,DAY($T117)=28),2,0))-Z117-AA117</f>
        <v>0</v>
      </c>
      <c r="V117" s="236">
        <f t="shared" si="30"/>
        <v>0</v>
      </c>
      <c r="W117" s="237">
        <f t="shared" si="31"/>
        <v>0</v>
      </c>
      <c r="X117" s="238">
        <f t="shared" si="32"/>
        <v>0</v>
      </c>
      <c r="Y117" s="239"/>
      <c r="Z117" s="240"/>
      <c r="AA117" s="241"/>
      <c r="AB117" s="242"/>
      <c r="AC117" s="243"/>
    </row>
    <row r="118" spans="1:29" x14ac:dyDescent="0.25">
      <c r="A118" s="222" t="str">
        <f>IF('concesión 2026'!A119="","",'concesión 2026'!A119)</f>
        <v/>
      </c>
      <c r="B118" s="223" t="str">
        <f>IF('concesión 2026'!B119="","",'concesión 2026'!B119)</f>
        <v/>
      </c>
      <c r="C118" s="224" t="str">
        <f>IF('concesión 2026'!C119="","",'concesión 2026'!C119)</f>
        <v/>
      </c>
      <c r="D118" s="224" t="str">
        <f>IF('concesión 2026'!D119="","",'concesión 2026'!D119)</f>
        <v/>
      </c>
      <c r="E118" s="621" t="str">
        <f>IF('concesión 2026'!E119="","",'concesión 2026'!E119)</f>
        <v/>
      </c>
      <c r="F118" s="225" t="str">
        <f>IF('concesión 2026'!F119="","",'concesión 2026'!F119)</f>
        <v/>
      </c>
      <c r="G118" s="226" t="str">
        <f>IF('concesión 2026'!G119="","",'concesión 2026'!G119)</f>
        <v/>
      </c>
      <c r="H118" s="226" t="str">
        <f>IF('concesión 2026'!H119="","",'concesión 2026'!H119)</f>
        <v/>
      </c>
      <c r="I118" s="227" t="str">
        <f>IF('concesión 2026'!I119="","",'concesión 2026'!I119)</f>
        <v/>
      </c>
      <c r="J118" s="227" t="str">
        <f>IF('concesión 2026'!J119="","",'concesión 2026'!J119)</f>
        <v/>
      </c>
      <c r="K118" s="228" t="str">
        <f>IF('concesión 2026'!K119="","",'concesión 2026'!K119)</f>
        <v/>
      </c>
      <c r="L118" s="229" t="str">
        <f>'concesión 2026'!L119</f>
        <v/>
      </c>
      <c r="M118" s="229" t="str">
        <f>'concesión 2026'!M119</f>
        <v/>
      </c>
      <c r="N118" s="633">
        <f>'concesión 2026'!N119</f>
        <v>0</v>
      </c>
      <c r="O118" s="230">
        <f>'concesión 2026'!O119</f>
        <v>0</v>
      </c>
      <c r="P118" s="231" t="str">
        <f t="shared" si="25"/>
        <v/>
      </c>
      <c r="Q118" s="232" t="str">
        <f t="shared" si="26"/>
        <v/>
      </c>
      <c r="R118" s="233" t="str">
        <f t="shared" si="27"/>
        <v/>
      </c>
      <c r="S118" s="234" t="str">
        <f t="shared" si="28"/>
        <v/>
      </c>
      <c r="T118" s="234" t="str">
        <f t="shared" si="29"/>
        <v/>
      </c>
      <c r="U118" s="235">
        <f>IF($S118="",0,IF(ISBLANK($T118)=TRUE(),360,DAYS360($S118,$T118)+1)+IF(DAY($T118)=31,VLOOKUP(MONTH($T118),formula!$B$1:$D$12,3))+IF(AND(MONTH($T118)=2,DAY($T118)=28),2,0))-Z118-AA118</f>
        <v>0</v>
      </c>
      <c r="V118" s="236">
        <f t="shared" si="30"/>
        <v>0</v>
      </c>
      <c r="W118" s="237">
        <f t="shared" si="31"/>
        <v>0</v>
      </c>
      <c r="X118" s="238">
        <f t="shared" si="32"/>
        <v>0</v>
      </c>
      <c r="Y118" s="239"/>
      <c r="Z118" s="240"/>
      <c r="AA118" s="241"/>
      <c r="AB118" s="242"/>
      <c r="AC118" s="243"/>
    </row>
    <row r="119" spans="1:29" x14ac:dyDescent="0.25">
      <c r="A119" s="222" t="str">
        <f>IF('concesión 2026'!A120="","",'concesión 2026'!A120)</f>
        <v/>
      </c>
      <c r="B119" s="223" t="str">
        <f>IF('concesión 2026'!B120="","",'concesión 2026'!B120)</f>
        <v/>
      </c>
      <c r="C119" s="224" t="str">
        <f>IF('concesión 2026'!C120="","",'concesión 2026'!C120)</f>
        <v/>
      </c>
      <c r="D119" s="224" t="str">
        <f>IF('concesión 2026'!D120="","",'concesión 2026'!D120)</f>
        <v/>
      </c>
      <c r="E119" s="621" t="str">
        <f>IF('concesión 2026'!E120="","",'concesión 2026'!E120)</f>
        <v/>
      </c>
      <c r="F119" s="225" t="str">
        <f>IF('concesión 2026'!F120="","",'concesión 2026'!F120)</f>
        <v/>
      </c>
      <c r="G119" s="226" t="str">
        <f>IF('concesión 2026'!G120="","",'concesión 2026'!G120)</f>
        <v/>
      </c>
      <c r="H119" s="226" t="str">
        <f>IF('concesión 2026'!H120="","",'concesión 2026'!H120)</f>
        <v/>
      </c>
      <c r="I119" s="227" t="str">
        <f>IF('concesión 2026'!I120="","",'concesión 2026'!I120)</f>
        <v/>
      </c>
      <c r="J119" s="227" t="str">
        <f>IF('concesión 2026'!J120="","",'concesión 2026'!J120)</f>
        <v/>
      </c>
      <c r="K119" s="228" t="str">
        <f>IF('concesión 2026'!K120="","",'concesión 2026'!K120)</f>
        <v/>
      </c>
      <c r="L119" s="229" t="str">
        <f>'concesión 2026'!L120</f>
        <v/>
      </c>
      <c r="M119" s="229" t="str">
        <f>'concesión 2026'!M120</f>
        <v/>
      </c>
      <c r="N119" s="633">
        <f>'concesión 2026'!N120</f>
        <v>0</v>
      </c>
      <c r="O119" s="230">
        <f>'concesión 2026'!O120</f>
        <v>0</v>
      </c>
      <c r="P119" s="231" t="str">
        <f t="shared" si="25"/>
        <v/>
      </c>
      <c r="Q119" s="232" t="str">
        <f t="shared" si="26"/>
        <v/>
      </c>
      <c r="R119" s="233" t="str">
        <f t="shared" si="27"/>
        <v/>
      </c>
      <c r="S119" s="234" t="str">
        <f t="shared" si="28"/>
        <v/>
      </c>
      <c r="T119" s="234" t="str">
        <f t="shared" si="29"/>
        <v/>
      </c>
      <c r="U119" s="235">
        <f>IF($S119="",0,IF(ISBLANK($T119)=TRUE(),360,DAYS360($S119,$T119)+1)+IF(DAY($T119)=31,VLOOKUP(MONTH($T119),formula!$B$1:$D$12,3))+IF(AND(MONTH($T119)=2,DAY($T119)=28),2,0))-Z119-AA119</f>
        <v>0</v>
      </c>
      <c r="V119" s="236">
        <f t="shared" si="30"/>
        <v>0</v>
      </c>
      <c r="W119" s="237">
        <f t="shared" si="31"/>
        <v>0</v>
      </c>
      <c r="X119" s="238">
        <f t="shared" si="32"/>
        <v>0</v>
      </c>
      <c r="Y119" s="239"/>
      <c r="Z119" s="240"/>
      <c r="AA119" s="241"/>
      <c r="AB119" s="242"/>
      <c r="AC119" s="243"/>
    </row>
    <row r="120" spans="1:29" x14ac:dyDescent="0.25">
      <c r="A120" s="222" t="str">
        <f>IF('concesión 2026'!A121="","",'concesión 2026'!A121)</f>
        <v/>
      </c>
      <c r="B120" s="223" t="str">
        <f>IF('concesión 2026'!B121="","",'concesión 2026'!B121)</f>
        <v/>
      </c>
      <c r="C120" s="224" t="str">
        <f>IF('concesión 2026'!C121="","",'concesión 2026'!C121)</f>
        <v/>
      </c>
      <c r="D120" s="224" t="str">
        <f>IF('concesión 2026'!D121="","",'concesión 2026'!D121)</f>
        <v/>
      </c>
      <c r="E120" s="621" t="str">
        <f>IF('concesión 2026'!E121="","",'concesión 2026'!E121)</f>
        <v/>
      </c>
      <c r="F120" s="225" t="str">
        <f>IF('concesión 2026'!F121="","",'concesión 2026'!F121)</f>
        <v/>
      </c>
      <c r="G120" s="226" t="str">
        <f>IF('concesión 2026'!G121="","",'concesión 2026'!G121)</f>
        <v/>
      </c>
      <c r="H120" s="226" t="str">
        <f>IF('concesión 2026'!H121="","",'concesión 2026'!H121)</f>
        <v/>
      </c>
      <c r="I120" s="227" t="str">
        <f>IF('concesión 2026'!I121="","",'concesión 2026'!I121)</f>
        <v/>
      </c>
      <c r="J120" s="227" t="str">
        <f>IF('concesión 2026'!J121="","",'concesión 2026'!J121)</f>
        <v/>
      </c>
      <c r="K120" s="228" t="str">
        <f>IF('concesión 2026'!K121="","",'concesión 2026'!K121)</f>
        <v/>
      </c>
      <c r="L120" s="229" t="str">
        <f>'concesión 2026'!L121</f>
        <v/>
      </c>
      <c r="M120" s="229" t="str">
        <f>'concesión 2026'!M121</f>
        <v/>
      </c>
      <c r="N120" s="633">
        <f>'concesión 2026'!N121</f>
        <v>0</v>
      </c>
      <c r="O120" s="230">
        <f>'concesión 2026'!O121</f>
        <v>0</v>
      </c>
      <c r="P120" s="231" t="str">
        <f t="shared" si="25"/>
        <v/>
      </c>
      <c r="Q120" s="232" t="str">
        <f t="shared" si="26"/>
        <v/>
      </c>
      <c r="R120" s="233" t="str">
        <f t="shared" si="27"/>
        <v/>
      </c>
      <c r="S120" s="234" t="str">
        <f t="shared" si="28"/>
        <v/>
      </c>
      <c r="T120" s="234" t="str">
        <f t="shared" si="29"/>
        <v/>
      </c>
      <c r="U120" s="235">
        <f>IF($S120="",0,IF(ISBLANK($T120)=TRUE(),360,DAYS360($S120,$T120)+1)+IF(DAY($T120)=31,VLOOKUP(MONTH($T120),formula!$B$1:$D$12,3))+IF(AND(MONTH($T120)=2,DAY($T120)=28),2,0))-Z120-AA120</f>
        <v>0</v>
      </c>
      <c r="V120" s="236">
        <f t="shared" si="30"/>
        <v>0</v>
      </c>
      <c r="W120" s="237">
        <f t="shared" si="31"/>
        <v>0</v>
      </c>
      <c r="X120" s="238">
        <f t="shared" si="32"/>
        <v>0</v>
      </c>
      <c r="Y120" s="239"/>
      <c r="Z120" s="240"/>
      <c r="AA120" s="241"/>
      <c r="AB120" s="242"/>
      <c r="AC120" s="243"/>
    </row>
    <row r="121" spans="1:29" x14ac:dyDescent="0.25">
      <c r="A121" s="222" t="str">
        <f>IF('concesión 2026'!A122="","",'concesión 2026'!A122)</f>
        <v/>
      </c>
      <c r="B121" s="223" t="str">
        <f>IF('concesión 2026'!B122="","",'concesión 2026'!B122)</f>
        <v/>
      </c>
      <c r="C121" s="224" t="str">
        <f>IF('concesión 2026'!C122="","",'concesión 2026'!C122)</f>
        <v/>
      </c>
      <c r="D121" s="224" t="str">
        <f>IF('concesión 2026'!D122="","",'concesión 2026'!D122)</f>
        <v/>
      </c>
      <c r="E121" s="621" t="str">
        <f>IF('concesión 2026'!E122="","",'concesión 2026'!E122)</f>
        <v/>
      </c>
      <c r="F121" s="225" t="str">
        <f>IF('concesión 2026'!F122="","",'concesión 2026'!F122)</f>
        <v/>
      </c>
      <c r="G121" s="226" t="str">
        <f>IF('concesión 2026'!G122="","",'concesión 2026'!G122)</f>
        <v/>
      </c>
      <c r="H121" s="226" t="str">
        <f>IF('concesión 2026'!H122="","",'concesión 2026'!H122)</f>
        <v/>
      </c>
      <c r="I121" s="227" t="str">
        <f>IF('concesión 2026'!I122="","",'concesión 2026'!I122)</f>
        <v/>
      </c>
      <c r="J121" s="227" t="str">
        <f>IF('concesión 2026'!J122="","",'concesión 2026'!J122)</f>
        <v/>
      </c>
      <c r="K121" s="228" t="str">
        <f>IF('concesión 2026'!K122="","",'concesión 2026'!K122)</f>
        <v/>
      </c>
      <c r="L121" s="229" t="str">
        <f>'concesión 2026'!L122</f>
        <v/>
      </c>
      <c r="M121" s="229" t="str">
        <f>'concesión 2026'!M122</f>
        <v/>
      </c>
      <c r="N121" s="633">
        <f>'concesión 2026'!N122</f>
        <v>0</v>
      </c>
      <c r="O121" s="230">
        <f>'concesión 2026'!O122</f>
        <v>0</v>
      </c>
      <c r="P121" s="231" t="str">
        <f t="shared" si="25"/>
        <v/>
      </c>
      <c r="Q121" s="232" t="str">
        <f t="shared" si="26"/>
        <v/>
      </c>
      <c r="R121" s="233" t="str">
        <f t="shared" si="27"/>
        <v/>
      </c>
      <c r="S121" s="234" t="str">
        <f t="shared" si="28"/>
        <v/>
      </c>
      <c r="T121" s="234" t="str">
        <f t="shared" si="29"/>
        <v/>
      </c>
      <c r="U121" s="235">
        <f>IF($S121="",0,IF(ISBLANK($T121)=TRUE(),360,DAYS360($S121,$T121)+1)+IF(DAY($T121)=31,VLOOKUP(MONTH($T121),formula!$B$1:$D$12,3))+IF(AND(MONTH($T121)=2,DAY($T121)=28),2,0))-Z121-AA121</f>
        <v>0</v>
      </c>
      <c r="V121" s="236">
        <f t="shared" si="30"/>
        <v>0</v>
      </c>
      <c r="W121" s="237">
        <f t="shared" si="31"/>
        <v>0</v>
      </c>
      <c r="X121" s="238">
        <f t="shared" si="32"/>
        <v>0</v>
      </c>
      <c r="Y121" s="239"/>
      <c r="Z121" s="240"/>
      <c r="AA121" s="241"/>
      <c r="AB121" s="242"/>
      <c r="AC121" s="243"/>
    </row>
    <row r="122" spans="1:29" x14ac:dyDescent="0.25">
      <c r="A122" s="222" t="str">
        <f>IF('concesión 2026'!A123="","",'concesión 2026'!A123)</f>
        <v/>
      </c>
      <c r="B122" s="223" t="str">
        <f>IF('concesión 2026'!B123="","",'concesión 2026'!B123)</f>
        <v/>
      </c>
      <c r="C122" s="224" t="str">
        <f>IF('concesión 2026'!C123="","",'concesión 2026'!C123)</f>
        <v/>
      </c>
      <c r="D122" s="224" t="str">
        <f>IF('concesión 2026'!D123="","",'concesión 2026'!D123)</f>
        <v/>
      </c>
      <c r="E122" s="621" t="str">
        <f>IF('concesión 2026'!E123="","",'concesión 2026'!E123)</f>
        <v/>
      </c>
      <c r="F122" s="225" t="str">
        <f>IF('concesión 2026'!F123="","",'concesión 2026'!F123)</f>
        <v/>
      </c>
      <c r="G122" s="226" t="str">
        <f>IF('concesión 2026'!G123="","",'concesión 2026'!G123)</f>
        <v/>
      </c>
      <c r="H122" s="226" t="str">
        <f>IF('concesión 2026'!H123="","",'concesión 2026'!H123)</f>
        <v/>
      </c>
      <c r="I122" s="227" t="str">
        <f>IF('concesión 2026'!I123="","",'concesión 2026'!I123)</f>
        <v/>
      </c>
      <c r="J122" s="227" t="str">
        <f>IF('concesión 2026'!J123="","",'concesión 2026'!J123)</f>
        <v/>
      </c>
      <c r="K122" s="228" t="str">
        <f>IF('concesión 2026'!K123="","",'concesión 2026'!K123)</f>
        <v/>
      </c>
      <c r="L122" s="229" t="str">
        <f>'concesión 2026'!L123</f>
        <v/>
      </c>
      <c r="M122" s="229" t="str">
        <f>'concesión 2026'!M123</f>
        <v/>
      </c>
      <c r="N122" s="633">
        <f>'concesión 2026'!N123</f>
        <v>0</v>
      </c>
      <c r="O122" s="230">
        <f>'concesión 2026'!O123</f>
        <v>0</v>
      </c>
      <c r="P122" s="231" t="str">
        <f t="shared" si="25"/>
        <v/>
      </c>
      <c r="Q122" s="232" t="str">
        <f t="shared" si="26"/>
        <v/>
      </c>
      <c r="R122" s="233" t="str">
        <f t="shared" si="27"/>
        <v/>
      </c>
      <c r="S122" s="234" t="str">
        <f t="shared" si="28"/>
        <v/>
      </c>
      <c r="T122" s="234" t="str">
        <f t="shared" si="29"/>
        <v/>
      </c>
      <c r="U122" s="235">
        <f>IF($S122="",0,IF(ISBLANK($T122)=TRUE(),360,DAYS360($S122,$T122)+1)+IF(DAY($T122)=31,VLOOKUP(MONTH($T122),formula!$B$1:$D$12,3))+IF(AND(MONTH($T122)=2,DAY($T122)=28),2,0))-Z122-AA122</f>
        <v>0</v>
      </c>
      <c r="V122" s="236">
        <f t="shared" si="30"/>
        <v>0</v>
      </c>
      <c r="W122" s="237">
        <f t="shared" si="31"/>
        <v>0</v>
      </c>
      <c r="X122" s="238">
        <f t="shared" si="32"/>
        <v>0</v>
      </c>
      <c r="Y122" s="239"/>
      <c r="Z122" s="240"/>
      <c r="AA122" s="241"/>
      <c r="AB122" s="242"/>
      <c r="AC122" s="243"/>
    </row>
    <row r="123" spans="1:29" x14ac:dyDescent="0.25">
      <c r="A123" s="222" t="str">
        <f>IF('concesión 2026'!A124="","",'concesión 2026'!A124)</f>
        <v/>
      </c>
      <c r="B123" s="223" t="str">
        <f>IF('concesión 2026'!B124="","",'concesión 2026'!B124)</f>
        <v/>
      </c>
      <c r="C123" s="224" t="str">
        <f>IF('concesión 2026'!C124="","",'concesión 2026'!C124)</f>
        <v/>
      </c>
      <c r="D123" s="224" t="str">
        <f>IF('concesión 2026'!D124="","",'concesión 2026'!D124)</f>
        <v/>
      </c>
      <c r="E123" s="621" t="str">
        <f>IF('concesión 2026'!E124="","",'concesión 2026'!E124)</f>
        <v/>
      </c>
      <c r="F123" s="225" t="str">
        <f>IF('concesión 2026'!F124="","",'concesión 2026'!F124)</f>
        <v/>
      </c>
      <c r="G123" s="226" t="str">
        <f>IF('concesión 2026'!G124="","",'concesión 2026'!G124)</f>
        <v/>
      </c>
      <c r="H123" s="226" t="str">
        <f>IF('concesión 2026'!H124="","",'concesión 2026'!H124)</f>
        <v/>
      </c>
      <c r="I123" s="227" t="str">
        <f>IF('concesión 2026'!I124="","",'concesión 2026'!I124)</f>
        <v/>
      </c>
      <c r="J123" s="227" t="str">
        <f>IF('concesión 2026'!J124="","",'concesión 2026'!J124)</f>
        <v/>
      </c>
      <c r="K123" s="228" t="str">
        <f>IF('concesión 2026'!K124="","",'concesión 2026'!K124)</f>
        <v/>
      </c>
      <c r="L123" s="229" t="str">
        <f>'concesión 2026'!L124</f>
        <v/>
      </c>
      <c r="M123" s="229" t="str">
        <f>'concesión 2026'!M124</f>
        <v/>
      </c>
      <c r="N123" s="633">
        <f>'concesión 2026'!N124</f>
        <v>0</v>
      </c>
      <c r="O123" s="230">
        <f>'concesión 2026'!O124</f>
        <v>0</v>
      </c>
      <c r="P123" s="231" t="str">
        <f t="shared" si="25"/>
        <v/>
      </c>
      <c r="Q123" s="232" t="str">
        <f t="shared" si="26"/>
        <v/>
      </c>
      <c r="R123" s="233" t="str">
        <f t="shared" si="27"/>
        <v/>
      </c>
      <c r="S123" s="234" t="str">
        <f t="shared" si="28"/>
        <v/>
      </c>
      <c r="T123" s="234" t="str">
        <f t="shared" si="29"/>
        <v/>
      </c>
      <c r="U123" s="235">
        <f>IF($S123="",0,IF(ISBLANK($T123)=TRUE(),360,DAYS360($S123,$T123)+1)+IF(DAY($T123)=31,VLOOKUP(MONTH($T123),formula!$B$1:$D$12,3))+IF(AND(MONTH($T123)=2,DAY($T123)=28),2,0))-Z123-AA123</f>
        <v>0</v>
      </c>
      <c r="V123" s="236">
        <f t="shared" si="30"/>
        <v>0</v>
      </c>
      <c r="W123" s="237">
        <f t="shared" si="31"/>
        <v>0</v>
      </c>
      <c r="X123" s="238">
        <f t="shared" si="32"/>
        <v>0</v>
      </c>
      <c r="Y123" s="239"/>
      <c r="Z123" s="240"/>
      <c r="AA123" s="241"/>
      <c r="AB123" s="242"/>
      <c r="AC123" s="243"/>
    </row>
    <row r="124" spans="1:29" x14ac:dyDescent="0.25">
      <c r="A124" s="222" t="str">
        <f>IF('concesión 2026'!A125="","",'concesión 2026'!A125)</f>
        <v/>
      </c>
      <c r="B124" s="223" t="str">
        <f>IF('concesión 2026'!B125="","",'concesión 2026'!B125)</f>
        <v/>
      </c>
      <c r="C124" s="224" t="str">
        <f>IF('concesión 2026'!C125="","",'concesión 2026'!C125)</f>
        <v/>
      </c>
      <c r="D124" s="224" t="str">
        <f>IF('concesión 2026'!D125="","",'concesión 2026'!D125)</f>
        <v/>
      </c>
      <c r="E124" s="621" t="str">
        <f>IF('concesión 2026'!E125="","",'concesión 2026'!E125)</f>
        <v/>
      </c>
      <c r="F124" s="225" t="str">
        <f>IF('concesión 2026'!F125="","",'concesión 2026'!F125)</f>
        <v/>
      </c>
      <c r="G124" s="226" t="str">
        <f>IF('concesión 2026'!G125="","",'concesión 2026'!G125)</f>
        <v/>
      </c>
      <c r="H124" s="226" t="str">
        <f>IF('concesión 2026'!H125="","",'concesión 2026'!H125)</f>
        <v/>
      </c>
      <c r="I124" s="227" t="str">
        <f>IF('concesión 2026'!I125="","",'concesión 2026'!I125)</f>
        <v/>
      </c>
      <c r="J124" s="227" t="str">
        <f>IF('concesión 2026'!J125="","",'concesión 2026'!J125)</f>
        <v/>
      </c>
      <c r="K124" s="228" t="str">
        <f>IF('concesión 2026'!K125="","",'concesión 2026'!K125)</f>
        <v/>
      </c>
      <c r="L124" s="229" t="str">
        <f>'concesión 2026'!L125</f>
        <v/>
      </c>
      <c r="M124" s="229" t="str">
        <f>'concesión 2026'!M125</f>
        <v/>
      </c>
      <c r="N124" s="633">
        <f>'concesión 2026'!N125</f>
        <v>0</v>
      </c>
      <c r="O124" s="230">
        <f>'concesión 2026'!O125</f>
        <v>0</v>
      </c>
      <c r="P124" s="231" t="str">
        <f t="shared" si="25"/>
        <v/>
      </c>
      <c r="Q124" s="232" t="str">
        <f t="shared" si="26"/>
        <v/>
      </c>
      <c r="R124" s="233" t="str">
        <f t="shared" si="27"/>
        <v/>
      </c>
      <c r="S124" s="234" t="str">
        <f t="shared" si="28"/>
        <v/>
      </c>
      <c r="T124" s="234" t="str">
        <f t="shared" si="29"/>
        <v/>
      </c>
      <c r="U124" s="235">
        <f>IF($S124="",0,IF(ISBLANK($T124)=TRUE(),360,DAYS360($S124,$T124)+1)+IF(DAY($T124)=31,VLOOKUP(MONTH($T124),formula!$B$1:$D$12,3))+IF(AND(MONTH($T124)=2,DAY($T124)=28),2,0))-Z124-AA124</f>
        <v>0</v>
      </c>
      <c r="V124" s="236">
        <f t="shared" si="30"/>
        <v>0</v>
      </c>
      <c r="W124" s="237">
        <f t="shared" si="31"/>
        <v>0</v>
      </c>
      <c r="X124" s="238">
        <f t="shared" si="32"/>
        <v>0</v>
      </c>
      <c r="Y124" s="239"/>
      <c r="Z124" s="240"/>
      <c r="AA124" s="241"/>
      <c r="AB124" s="242"/>
      <c r="AC124" s="243"/>
    </row>
    <row r="125" spans="1:29" x14ac:dyDescent="0.25">
      <c r="A125" s="222" t="str">
        <f>IF('concesión 2026'!A126="","",'concesión 2026'!A126)</f>
        <v/>
      </c>
      <c r="B125" s="223" t="str">
        <f>IF('concesión 2026'!B126="","",'concesión 2026'!B126)</f>
        <v/>
      </c>
      <c r="C125" s="224" t="str">
        <f>IF('concesión 2026'!C126="","",'concesión 2026'!C126)</f>
        <v/>
      </c>
      <c r="D125" s="224" t="str">
        <f>IF('concesión 2026'!D126="","",'concesión 2026'!D126)</f>
        <v/>
      </c>
      <c r="E125" s="621" t="str">
        <f>IF('concesión 2026'!E126="","",'concesión 2026'!E126)</f>
        <v/>
      </c>
      <c r="F125" s="225" t="str">
        <f>IF('concesión 2026'!F126="","",'concesión 2026'!F126)</f>
        <v/>
      </c>
      <c r="G125" s="226" t="str">
        <f>IF('concesión 2026'!G126="","",'concesión 2026'!G126)</f>
        <v/>
      </c>
      <c r="H125" s="226" t="str">
        <f>IF('concesión 2026'!H126="","",'concesión 2026'!H126)</f>
        <v/>
      </c>
      <c r="I125" s="227" t="str">
        <f>IF('concesión 2026'!I126="","",'concesión 2026'!I126)</f>
        <v/>
      </c>
      <c r="J125" s="227" t="str">
        <f>IF('concesión 2026'!J126="","",'concesión 2026'!J126)</f>
        <v/>
      </c>
      <c r="K125" s="228" t="str">
        <f>IF('concesión 2026'!K126="","",'concesión 2026'!K126)</f>
        <v/>
      </c>
      <c r="L125" s="229" t="str">
        <f>'concesión 2026'!L126</f>
        <v/>
      </c>
      <c r="M125" s="229" t="str">
        <f>'concesión 2026'!M126</f>
        <v/>
      </c>
      <c r="N125" s="633">
        <f>'concesión 2026'!N126</f>
        <v>0</v>
      </c>
      <c r="O125" s="230">
        <f>'concesión 2026'!O126</f>
        <v>0</v>
      </c>
      <c r="P125" s="231" t="str">
        <f t="shared" si="25"/>
        <v/>
      </c>
      <c r="Q125" s="232" t="str">
        <f t="shared" si="26"/>
        <v/>
      </c>
      <c r="R125" s="233" t="str">
        <f t="shared" si="27"/>
        <v/>
      </c>
      <c r="S125" s="234" t="str">
        <f t="shared" si="28"/>
        <v/>
      </c>
      <c r="T125" s="234" t="str">
        <f t="shared" si="29"/>
        <v/>
      </c>
      <c r="U125" s="235">
        <f>IF($S125="",0,IF(ISBLANK($T125)=TRUE(),360,DAYS360($S125,$T125)+1)+IF(DAY($T125)=31,VLOOKUP(MONTH($T125),formula!$B$1:$D$12,3))+IF(AND(MONTH($T125)=2,DAY($T125)=28),2,0))-Z125-AA125</f>
        <v>0</v>
      </c>
      <c r="V125" s="236">
        <f t="shared" si="30"/>
        <v>0</v>
      </c>
      <c r="W125" s="237">
        <f t="shared" si="31"/>
        <v>0</v>
      </c>
      <c r="X125" s="238">
        <f t="shared" si="32"/>
        <v>0</v>
      </c>
      <c r="Y125" s="239"/>
      <c r="Z125" s="240"/>
      <c r="AA125" s="241"/>
      <c r="AB125" s="242"/>
      <c r="AC125" s="243"/>
    </row>
    <row r="126" spans="1:29" x14ac:dyDescent="0.25">
      <c r="A126" s="222" t="str">
        <f>IF('concesión 2026'!A127="","",'concesión 2026'!A127)</f>
        <v/>
      </c>
      <c r="B126" s="223" t="str">
        <f>IF('concesión 2026'!B127="","",'concesión 2026'!B127)</f>
        <v/>
      </c>
      <c r="C126" s="224" t="str">
        <f>IF('concesión 2026'!C127="","",'concesión 2026'!C127)</f>
        <v/>
      </c>
      <c r="D126" s="224" t="str">
        <f>IF('concesión 2026'!D127="","",'concesión 2026'!D127)</f>
        <v/>
      </c>
      <c r="E126" s="621" t="str">
        <f>IF('concesión 2026'!E127="","",'concesión 2026'!E127)</f>
        <v/>
      </c>
      <c r="F126" s="225" t="str">
        <f>IF('concesión 2026'!F127="","",'concesión 2026'!F127)</f>
        <v/>
      </c>
      <c r="G126" s="226" t="str">
        <f>IF('concesión 2026'!G127="","",'concesión 2026'!G127)</f>
        <v/>
      </c>
      <c r="H126" s="226" t="str">
        <f>IF('concesión 2026'!H127="","",'concesión 2026'!H127)</f>
        <v/>
      </c>
      <c r="I126" s="227" t="str">
        <f>IF('concesión 2026'!I127="","",'concesión 2026'!I127)</f>
        <v/>
      </c>
      <c r="J126" s="227" t="str">
        <f>IF('concesión 2026'!J127="","",'concesión 2026'!J127)</f>
        <v/>
      </c>
      <c r="K126" s="228" t="str">
        <f>IF('concesión 2026'!K127="","",'concesión 2026'!K127)</f>
        <v/>
      </c>
      <c r="L126" s="229" t="str">
        <f>'concesión 2026'!L127</f>
        <v/>
      </c>
      <c r="M126" s="229" t="str">
        <f>'concesión 2026'!M127</f>
        <v/>
      </c>
      <c r="N126" s="633">
        <f>'concesión 2026'!N127</f>
        <v>0</v>
      </c>
      <c r="O126" s="230">
        <f>'concesión 2026'!O127</f>
        <v>0</v>
      </c>
      <c r="P126" s="231" t="str">
        <f t="shared" si="25"/>
        <v/>
      </c>
      <c r="Q126" s="232" t="str">
        <f t="shared" si="26"/>
        <v/>
      </c>
      <c r="R126" s="233" t="str">
        <f t="shared" si="27"/>
        <v/>
      </c>
      <c r="S126" s="234" t="str">
        <f t="shared" si="28"/>
        <v/>
      </c>
      <c r="T126" s="234" t="str">
        <f t="shared" si="29"/>
        <v/>
      </c>
      <c r="U126" s="235">
        <f>IF($S126="",0,IF(ISBLANK($T126)=TRUE(),360,DAYS360($S126,$T126)+1)+IF(DAY($T126)=31,VLOOKUP(MONTH($T126),formula!$B$1:$D$12,3))+IF(AND(MONTH($T126)=2,DAY($T126)=28),2,0))-Z126-AA126</f>
        <v>0</v>
      </c>
      <c r="V126" s="236">
        <f t="shared" si="30"/>
        <v>0</v>
      </c>
      <c r="W126" s="237">
        <f t="shared" si="31"/>
        <v>0</v>
      </c>
      <c r="X126" s="238">
        <f t="shared" si="32"/>
        <v>0</v>
      </c>
      <c r="Y126" s="239"/>
      <c r="Z126" s="240"/>
      <c r="AA126" s="241"/>
      <c r="AB126" s="242"/>
      <c r="AC126" s="243"/>
    </row>
    <row r="127" spans="1:29" x14ac:dyDescent="0.25">
      <c r="A127" s="222" t="str">
        <f>IF('concesión 2026'!A128="","",'concesión 2026'!A128)</f>
        <v/>
      </c>
      <c r="B127" s="223" t="str">
        <f>IF('concesión 2026'!B128="","",'concesión 2026'!B128)</f>
        <v/>
      </c>
      <c r="C127" s="224" t="str">
        <f>IF('concesión 2026'!C128="","",'concesión 2026'!C128)</f>
        <v/>
      </c>
      <c r="D127" s="224" t="str">
        <f>IF('concesión 2026'!D128="","",'concesión 2026'!D128)</f>
        <v/>
      </c>
      <c r="E127" s="621" t="str">
        <f>IF('concesión 2026'!E128="","",'concesión 2026'!E128)</f>
        <v/>
      </c>
      <c r="F127" s="225" t="str">
        <f>IF('concesión 2026'!F128="","",'concesión 2026'!F128)</f>
        <v/>
      </c>
      <c r="G127" s="226" t="str">
        <f>IF('concesión 2026'!G128="","",'concesión 2026'!G128)</f>
        <v/>
      </c>
      <c r="H127" s="226" t="str">
        <f>IF('concesión 2026'!H128="","",'concesión 2026'!H128)</f>
        <v/>
      </c>
      <c r="I127" s="227" t="str">
        <f>IF('concesión 2026'!I128="","",'concesión 2026'!I128)</f>
        <v/>
      </c>
      <c r="J127" s="227" t="str">
        <f>IF('concesión 2026'!J128="","",'concesión 2026'!J128)</f>
        <v/>
      </c>
      <c r="K127" s="228" t="str">
        <f>IF('concesión 2026'!K128="","",'concesión 2026'!K128)</f>
        <v/>
      </c>
      <c r="L127" s="229" t="str">
        <f>'concesión 2026'!L128</f>
        <v/>
      </c>
      <c r="M127" s="229" t="str">
        <f>'concesión 2026'!M128</f>
        <v/>
      </c>
      <c r="N127" s="633">
        <f>'concesión 2026'!N128</f>
        <v>0</v>
      </c>
      <c r="O127" s="230">
        <f>'concesión 2026'!O128</f>
        <v>0</v>
      </c>
      <c r="P127" s="231" t="str">
        <f t="shared" si="25"/>
        <v/>
      </c>
      <c r="Q127" s="232" t="str">
        <f t="shared" si="26"/>
        <v/>
      </c>
      <c r="R127" s="233" t="str">
        <f t="shared" si="27"/>
        <v/>
      </c>
      <c r="S127" s="234" t="str">
        <f t="shared" si="28"/>
        <v/>
      </c>
      <c r="T127" s="234" t="str">
        <f t="shared" si="29"/>
        <v/>
      </c>
      <c r="U127" s="235">
        <f>IF($S127="",0,IF(ISBLANK($T127)=TRUE(),360,DAYS360($S127,$T127)+1)+IF(DAY($T127)=31,VLOOKUP(MONTH($T127),formula!$B$1:$D$12,3))+IF(AND(MONTH($T127)=2,DAY($T127)=28),2,0))-Z127-AA127</f>
        <v>0</v>
      </c>
      <c r="V127" s="236">
        <f t="shared" si="30"/>
        <v>0</v>
      </c>
      <c r="W127" s="237">
        <f t="shared" si="31"/>
        <v>0</v>
      </c>
      <c r="X127" s="238">
        <f t="shared" si="32"/>
        <v>0</v>
      </c>
      <c r="Y127" s="239"/>
      <c r="Z127" s="240"/>
      <c r="AA127" s="241"/>
      <c r="AB127" s="242"/>
      <c r="AC127" s="243"/>
    </row>
    <row r="128" spans="1:29" x14ac:dyDescent="0.25">
      <c r="A128" s="222" t="str">
        <f>IF('concesión 2026'!A129="","",'concesión 2026'!A129)</f>
        <v/>
      </c>
      <c r="B128" s="223" t="str">
        <f>IF('concesión 2026'!B129="","",'concesión 2026'!B129)</f>
        <v/>
      </c>
      <c r="C128" s="224" t="str">
        <f>IF('concesión 2026'!C129="","",'concesión 2026'!C129)</f>
        <v/>
      </c>
      <c r="D128" s="224" t="str">
        <f>IF('concesión 2026'!D129="","",'concesión 2026'!D129)</f>
        <v/>
      </c>
      <c r="E128" s="621" t="str">
        <f>IF('concesión 2026'!E129="","",'concesión 2026'!E129)</f>
        <v/>
      </c>
      <c r="F128" s="225" t="str">
        <f>IF('concesión 2026'!F129="","",'concesión 2026'!F129)</f>
        <v/>
      </c>
      <c r="G128" s="226" t="str">
        <f>IF('concesión 2026'!G129="","",'concesión 2026'!G129)</f>
        <v/>
      </c>
      <c r="H128" s="226" t="str">
        <f>IF('concesión 2026'!H129="","",'concesión 2026'!H129)</f>
        <v/>
      </c>
      <c r="I128" s="227" t="str">
        <f>IF('concesión 2026'!I129="","",'concesión 2026'!I129)</f>
        <v/>
      </c>
      <c r="J128" s="227" t="str">
        <f>IF('concesión 2026'!J129="","",'concesión 2026'!J129)</f>
        <v/>
      </c>
      <c r="K128" s="228" t="str">
        <f>IF('concesión 2026'!K129="","",'concesión 2026'!K129)</f>
        <v/>
      </c>
      <c r="L128" s="229" t="str">
        <f>'concesión 2026'!L129</f>
        <v/>
      </c>
      <c r="M128" s="229" t="str">
        <f>'concesión 2026'!M129</f>
        <v/>
      </c>
      <c r="N128" s="633">
        <f>'concesión 2026'!N129</f>
        <v>0</v>
      </c>
      <c r="O128" s="230">
        <f>'concesión 2026'!O129</f>
        <v>0</v>
      </c>
      <c r="P128" s="231" t="str">
        <f t="shared" si="25"/>
        <v/>
      </c>
      <c r="Q128" s="232" t="str">
        <f t="shared" si="26"/>
        <v/>
      </c>
      <c r="R128" s="233" t="str">
        <f t="shared" si="27"/>
        <v/>
      </c>
      <c r="S128" s="234" t="str">
        <f t="shared" si="28"/>
        <v/>
      </c>
      <c r="T128" s="234" t="str">
        <f t="shared" si="29"/>
        <v/>
      </c>
      <c r="U128" s="235">
        <f>IF($S128="",0,IF(ISBLANK($T128)=TRUE(),360,DAYS360($S128,$T128)+1)+IF(DAY($T128)=31,VLOOKUP(MONTH($T128),formula!$B$1:$D$12,3))+IF(AND(MONTH($T128)=2,DAY($T128)=28),2,0))-Z128-AA128</f>
        <v>0</v>
      </c>
      <c r="V128" s="236">
        <f t="shared" si="30"/>
        <v>0</v>
      </c>
      <c r="W128" s="237">
        <f t="shared" si="31"/>
        <v>0</v>
      </c>
      <c r="X128" s="238">
        <f t="shared" si="32"/>
        <v>0</v>
      </c>
      <c r="Y128" s="239"/>
      <c r="Z128" s="240"/>
      <c r="AA128" s="241"/>
      <c r="AB128" s="242"/>
      <c r="AC128" s="243"/>
    </row>
    <row r="129" spans="1:29" x14ac:dyDescent="0.25">
      <c r="A129" s="222" t="str">
        <f>IF('concesión 2026'!A130="","",'concesión 2026'!A130)</f>
        <v/>
      </c>
      <c r="B129" s="223" t="str">
        <f>IF('concesión 2026'!B130="","",'concesión 2026'!B130)</f>
        <v/>
      </c>
      <c r="C129" s="224" t="str">
        <f>IF('concesión 2026'!C130="","",'concesión 2026'!C130)</f>
        <v/>
      </c>
      <c r="D129" s="224" t="str">
        <f>IF('concesión 2026'!D130="","",'concesión 2026'!D130)</f>
        <v/>
      </c>
      <c r="E129" s="621" t="str">
        <f>IF('concesión 2026'!E130="","",'concesión 2026'!E130)</f>
        <v/>
      </c>
      <c r="F129" s="225" t="str">
        <f>IF('concesión 2026'!F130="","",'concesión 2026'!F130)</f>
        <v/>
      </c>
      <c r="G129" s="226" t="str">
        <f>IF('concesión 2026'!G130="","",'concesión 2026'!G130)</f>
        <v/>
      </c>
      <c r="H129" s="226" t="str">
        <f>IF('concesión 2026'!H130="","",'concesión 2026'!H130)</f>
        <v/>
      </c>
      <c r="I129" s="227" t="str">
        <f>IF('concesión 2026'!I130="","",'concesión 2026'!I130)</f>
        <v/>
      </c>
      <c r="J129" s="227" t="str">
        <f>IF('concesión 2026'!J130="","",'concesión 2026'!J130)</f>
        <v/>
      </c>
      <c r="K129" s="228" t="str">
        <f>IF('concesión 2026'!K130="","",'concesión 2026'!K130)</f>
        <v/>
      </c>
      <c r="L129" s="229" t="str">
        <f>'concesión 2026'!L130</f>
        <v/>
      </c>
      <c r="M129" s="229" t="str">
        <f>'concesión 2026'!M130</f>
        <v/>
      </c>
      <c r="N129" s="633">
        <f>'concesión 2026'!N130</f>
        <v>0</v>
      </c>
      <c r="O129" s="230">
        <f>'concesión 2026'!O130</f>
        <v>0</v>
      </c>
      <c r="P129" s="231" t="str">
        <f t="shared" si="25"/>
        <v/>
      </c>
      <c r="Q129" s="232" t="str">
        <f t="shared" si="26"/>
        <v/>
      </c>
      <c r="R129" s="233" t="str">
        <f t="shared" si="27"/>
        <v/>
      </c>
      <c r="S129" s="234" t="str">
        <f t="shared" si="28"/>
        <v/>
      </c>
      <c r="T129" s="234" t="str">
        <f t="shared" si="29"/>
        <v/>
      </c>
      <c r="U129" s="235">
        <f>IF($S129="",0,IF(ISBLANK($T129)=TRUE(),360,DAYS360($S129,$T129)+1)+IF(DAY($T129)=31,VLOOKUP(MONTH($T129),formula!$B$1:$D$12,3))+IF(AND(MONTH($T129)=2,DAY($T129)=28),2,0))-Z129-AA129</f>
        <v>0</v>
      </c>
      <c r="V129" s="236">
        <f t="shared" si="30"/>
        <v>0</v>
      </c>
      <c r="W129" s="237">
        <f t="shared" si="31"/>
        <v>0</v>
      </c>
      <c r="X129" s="238">
        <f t="shared" si="32"/>
        <v>0</v>
      </c>
      <c r="Y129" s="239"/>
      <c r="Z129" s="240"/>
      <c r="AA129" s="241"/>
      <c r="AB129" s="242"/>
      <c r="AC129" s="243"/>
    </row>
    <row r="130" spans="1:29" x14ac:dyDescent="0.25">
      <c r="A130" s="222" t="str">
        <f>IF('concesión 2026'!A131="","",'concesión 2026'!A131)</f>
        <v/>
      </c>
      <c r="B130" s="223" t="str">
        <f>IF('concesión 2026'!B131="","",'concesión 2026'!B131)</f>
        <v/>
      </c>
      <c r="C130" s="224" t="str">
        <f>IF('concesión 2026'!C131="","",'concesión 2026'!C131)</f>
        <v/>
      </c>
      <c r="D130" s="224" t="str">
        <f>IF('concesión 2026'!D131="","",'concesión 2026'!D131)</f>
        <v/>
      </c>
      <c r="E130" s="621" t="str">
        <f>IF('concesión 2026'!E131="","",'concesión 2026'!E131)</f>
        <v/>
      </c>
      <c r="F130" s="225" t="str">
        <f>IF('concesión 2026'!F131="","",'concesión 2026'!F131)</f>
        <v/>
      </c>
      <c r="G130" s="226" t="str">
        <f>IF('concesión 2026'!G131="","",'concesión 2026'!G131)</f>
        <v/>
      </c>
      <c r="H130" s="226" t="str">
        <f>IF('concesión 2026'!H131="","",'concesión 2026'!H131)</f>
        <v/>
      </c>
      <c r="I130" s="227" t="str">
        <f>IF('concesión 2026'!I131="","",'concesión 2026'!I131)</f>
        <v/>
      </c>
      <c r="J130" s="227" t="str">
        <f>IF('concesión 2026'!J131="","",'concesión 2026'!J131)</f>
        <v/>
      </c>
      <c r="K130" s="228" t="str">
        <f>IF('concesión 2026'!K131="","",'concesión 2026'!K131)</f>
        <v/>
      </c>
      <c r="L130" s="229" t="str">
        <f>'concesión 2026'!L131</f>
        <v/>
      </c>
      <c r="M130" s="229" t="str">
        <f>'concesión 2026'!M131</f>
        <v/>
      </c>
      <c r="N130" s="633">
        <f>'concesión 2026'!N131</f>
        <v>0</v>
      </c>
      <c r="O130" s="230">
        <f>'concesión 2026'!O131</f>
        <v>0</v>
      </c>
      <c r="P130" s="231" t="str">
        <f t="shared" si="25"/>
        <v/>
      </c>
      <c r="Q130" s="232" t="str">
        <f t="shared" si="26"/>
        <v/>
      </c>
      <c r="R130" s="233" t="str">
        <f t="shared" si="27"/>
        <v/>
      </c>
      <c r="S130" s="234" t="str">
        <f t="shared" si="28"/>
        <v/>
      </c>
      <c r="T130" s="234" t="str">
        <f t="shared" si="29"/>
        <v/>
      </c>
      <c r="U130" s="235">
        <f>IF($S130="",0,IF(ISBLANK($T130)=TRUE(),360,DAYS360($S130,$T130)+1)+IF(DAY($T130)=31,VLOOKUP(MONTH($T130),formula!$B$1:$D$12,3))+IF(AND(MONTH($T130)=2,DAY($T130)=28),2,0))-Z130-AA130</f>
        <v>0</v>
      </c>
      <c r="V130" s="236">
        <f t="shared" si="30"/>
        <v>0</v>
      </c>
      <c r="W130" s="237">
        <f t="shared" si="31"/>
        <v>0</v>
      </c>
      <c r="X130" s="238">
        <f t="shared" si="32"/>
        <v>0</v>
      </c>
      <c r="Y130" s="239"/>
      <c r="Z130" s="240"/>
      <c r="AA130" s="241"/>
      <c r="AB130" s="242"/>
      <c r="AC130" s="243"/>
    </row>
    <row r="131" spans="1:29" x14ac:dyDescent="0.25">
      <c r="A131" s="222" t="str">
        <f>IF('concesión 2026'!A132="","",'concesión 2026'!A132)</f>
        <v/>
      </c>
      <c r="B131" s="223" t="str">
        <f>IF('concesión 2026'!B132="","",'concesión 2026'!B132)</f>
        <v/>
      </c>
      <c r="C131" s="224" t="str">
        <f>IF('concesión 2026'!C132="","",'concesión 2026'!C132)</f>
        <v/>
      </c>
      <c r="D131" s="224" t="str">
        <f>IF('concesión 2026'!D132="","",'concesión 2026'!D132)</f>
        <v/>
      </c>
      <c r="E131" s="621" t="str">
        <f>IF('concesión 2026'!E132="","",'concesión 2026'!E132)</f>
        <v/>
      </c>
      <c r="F131" s="225" t="str">
        <f>IF('concesión 2026'!F132="","",'concesión 2026'!F132)</f>
        <v/>
      </c>
      <c r="G131" s="226" t="str">
        <f>IF('concesión 2026'!G132="","",'concesión 2026'!G132)</f>
        <v/>
      </c>
      <c r="H131" s="226" t="str">
        <f>IF('concesión 2026'!H132="","",'concesión 2026'!H132)</f>
        <v/>
      </c>
      <c r="I131" s="227" t="str">
        <f>IF('concesión 2026'!I132="","",'concesión 2026'!I132)</f>
        <v/>
      </c>
      <c r="J131" s="227" t="str">
        <f>IF('concesión 2026'!J132="","",'concesión 2026'!J132)</f>
        <v/>
      </c>
      <c r="K131" s="228" t="str">
        <f>IF('concesión 2026'!K132="","",'concesión 2026'!K132)</f>
        <v/>
      </c>
      <c r="L131" s="229" t="str">
        <f>'concesión 2026'!L132</f>
        <v/>
      </c>
      <c r="M131" s="229" t="str">
        <f>'concesión 2026'!M132</f>
        <v/>
      </c>
      <c r="N131" s="633">
        <f>'concesión 2026'!N132</f>
        <v>0</v>
      </c>
      <c r="O131" s="230">
        <f>'concesión 2026'!O132</f>
        <v>0</v>
      </c>
      <c r="P131" s="231" t="str">
        <f t="shared" si="25"/>
        <v/>
      </c>
      <c r="Q131" s="232" t="str">
        <f t="shared" si="26"/>
        <v/>
      </c>
      <c r="R131" s="233" t="str">
        <f t="shared" si="27"/>
        <v/>
      </c>
      <c r="S131" s="234" t="str">
        <f t="shared" si="28"/>
        <v/>
      </c>
      <c r="T131" s="234" t="str">
        <f t="shared" si="29"/>
        <v/>
      </c>
      <c r="U131" s="235">
        <f>IF($S131="",0,IF(ISBLANK($T131)=TRUE(),360,DAYS360($S131,$T131)+1)+IF(DAY($T131)=31,VLOOKUP(MONTH($T131),formula!$B$1:$D$12,3))+IF(AND(MONTH($T131)=2,DAY($T131)=28),2,0))-Z131-AA131</f>
        <v>0</v>
      </c>
      <c r="V131" s="236">
        <f t="shared" si="30"/>
        <v>0</v>
      </c>
      <c r="W131" s="237">
        <f t="shared" si="31"/>
        <v>0</v>
      </c>
      <c r="X131" s="238">
        <f t="shared" si="32"/>
        <v>0</v>
      </c>
      <c r="Y131" s="239"/>
      <c r="Z131" s="240"/>
      <c r="AA131" s="241"/>
      <c r="AB131" s="242"/>
      <c r="AC131" s="243"/>
    </row>
    <row r="132" spans="1:29" x14ac:dyDescent="0.25">
      <c r="A132" s="222" t="str">
        <f>IF('concesión 2026'!A133="","",'concesión 2026'!A133)</f>
        <v/>
      </c>
      <c r="B132" s="223" t="str">
        <f>IF('concesión 2026'!B133="","",'concesión 2026'!B133)</f>
        <v/>
      </c>
      <c r="C132" s="224" t="str">
        <f>IF('concesión 2026'!C133="","",'concesión 2026'!C133)</f>
        <v/>
      </c>
      <c r="D132" s="224" t="str">
        <f>IF('concesión 2026'!D133="","",'concesión 2026'!D133)</f>
        <v/>
      </c>
      <c r="E132" s="621" t="str">
        <f>IF('concesión 2026'!E133="","",'concesión 2026'!E133)</f>
        <v/>
      </c>
      <c r="F132" s="225" t="str">
        <f>IF('concesión 2026'!F133="","",'concesión 2026'!F133)</f>
        <v/>
      </c>
      <c r="G132" s="226" t="str">
        <f>IF('concesión 2026'!G133="","",'concesión 2026'!G133)</f>
        <v/>
      </c>
      <c r="H132" s="226" t="str">
        <f>IF('concesión 2026'!H133="","",'concesión 2026'!H133)</f>
        <v/>
      </c>
      <c r="I132" s="227" t="str">
        <f>IF('concesión 2026'!I133="","",'concesión 2026'!I133)</f>
        <v/>
      </c>
      <c r="J132" s="227" t="str">
        <f>IF('concesión 2026'!J133="","",'concesión 2026'!J133)</f>
        <v/>
      </c>
      <c r="K132" s="228" t="str">
        <f>IF('concesión 2026'!K133="","",'concesión 2026'!K133)</f>
        <v/>
      </c>
      <c r="L132" s="229" t="str">
        <f>'concesión 2026'!L133</f>
        <v/>
      </c>
      <c r="M132" s="229" t="str">
        <f>'concesión 2026'!M133</f>
        <v/>
      </c>
      <c r="N132" s="633">
        <f>'concesión 2026'!N133</f>
        <v>0</v>
      </c>
      <c r="O132" s="230">
        <f>'concesión 2026'!O133</f>
        <v>0</v>
      </c>
      <c r="P132" s="231" t="str">
        <f t="shared" si="25"/>
        <v/>
      </c>
      <c r="Q132" s="232" t="str">
        <f t="shared" si="26"/>
        <v/>
      </c>
      <c r="R132" s="233" t="str">
        <f t="shared" si="27"/>
        <v/>
      </c>
      <c r="S132" s="234" t="str">
        <f t="shared" si="28"/>
        <v/>
      </c>
      <c r="T132" s="234" t="str">
        <f t="shared" si="29"/>
        <v/>
      </c>
      <c r="U132" s="235">
        <f>IF($S132="",0,IF(ISBLANK($T132)=TRUE(),360,DAYS360($S132,$T132)+1)+IF(DAY($T132)=31,VLOOKUP(MONTH($T132),formula!$B$1:$D$12,3))+IF(AND(MONTH($T132)=2,DAY($T132)=28),2,0))-Z132-AA132</f>
        <v>0</v>
      </c>
      <c r="V132" s="236">
        <f t="shared" si="30"/>
        <v>0</v>
      </c>
      <c r="W132" s="237">
        <f t="shared" si="31"/>
        <v>0</v>
      </c>
      <c r="X132" s="238">
        <f t="shared" si="32"/>
        <v>0</v>
      </c>
      <c r="Y132" s="239"/>
      <c r="Z132" s="240"/>
      <c r="AA132" s="241"/>
      <c r="AB132" s="242"/>
      <c r="AC132" s="243"/>
    </row>
    <row r="133" spans="1:29" x14ac:dyDescent="0.25">
      <c r="A133" s="222" t="str">
        <f>IF('concesión 2026'!A134="","",'concesión 2026'!A134)</f>
        <v/>
      </c>
      <c r="B133" s="223" t="str">
        <f>IF('concesión 2026'!B134="","",'concesión 2026'!B134)</f>
        <v/>
      </c>
      <c r="C133" s="224" t="str">
        <f>IF('concesión 2026'!C134="","",'concesión 2026'!C134)</f>
        <v/>
      </c>
      <c r="D133" s="224" t="str">
        <f>IF('concesión 2026'!D134="","",'concesión 2026'!D134)</f>
        <v/>
      </c>
      <c r="E133" s="621" t="str">
        <f>IF('concesión 2026'!E134="","",'concesión 2026'!E134)</f>
        <v/>
      </c>
      <c r="F133" s="225" t="str">
        <f>IF('concesión 2026'!F134="","",'concesión 2026'!F134)</f>
        <v/>
      </c>
      <c r="G133" s="226" t="str">
        <f>IF('concesión 2026'!G134="","",'concesión 2026'!G134)</f>
        <v/>
      </c>
      <c r="H133" s="226" t="str">
        <f>IF('concesión 2026'!H134="","",'concesión 2026'!H134)</f>
        <v/>
      </c>
      <c r="I133" s="227" t="str">
        <f>IF('concesión 2026'!I134="","",'concesión 2026'!I134)</f>
        <v/>
      </c>
      <c r="J133" s="227" t="str">
        <f>IF('concesión 2026'!J134="","",'concesión 2026'!J134)</f>
        <v/>
      </c>
      <c r="K133" s="228" t="str">
        <f>IF('concesión 2026'!K134="","",'concesión 2026'!K134)</f>
        <v/>
      </c>
      <c r="L133" s="229" t="str">
        <f>'concesión 2026'!L134</f>
        <v/>
      </c>
      <c r="M133" s="229" t="str">
        <f>'concesión 2026'!M134</f>
        <v/>
      </c>
      <c r="N133" s="633">
        <f>'concesión 2026'!N134</f>
        <v>0</v>
      </c>
      <c r="O133" s="230">
        <f>'concesión 2026'!O134</f>
        <v>0</v>
      </c>
      <c r="P133" s="231" t="str">
        <f t="shared" si="25"/>
        <v/>
      </c>
      <c r="Q133" s="232" t="str">
        <f t="shared" si="26"/>
        <v/>
      </c>
      <c r="R133" s="233" t="str">
        <f t="shared" si="27"/>
        <v/>
      </c>
      <c r="S133" s="234" t="str">
        <f t="shared" si="28"/>
        <v/>
      </c>
      <c r="T133" s="234" t="str">
        <f t="shared" si="29"/>
        <v/>
      </c>
      <c r="U133" s="235">
        <f>IF($S133="",0,IF(ISBLANK($T133)=TRUE(),360,DAYS360($S133,$T133)+1)+IF(DAY($T133)=31,VLOOKUP(MONTH($T133),formula!$B$1:$D$12,3))+IF(AND(MONTH($T133)=2,DAY($T133)=28),2,0))-Z133-AA133</f>
        <v>0</v>
      </c>
      <c r="V133" s="236">
        <f t="shared" si="30"/>
        <v>0</v>
      </c>
      <c r="W133" s="237">
        <f t="shared" si="31"/>
        <v>0</v>
      </c>
      <c r="X133" s="238">
        <f t="shared" si="32"/>
        <v>0</v>
      </c>
      <c r="Y133" s="239"/>
      <c r="Z133" s="240"/>
      <c r="AA133" s="241"/>
      <c r="AB133" s="242"/>
      <c r="AC133" s="243"/>
    </row>
    <row r="134" spans="1:29" x14ac:dyDescent="0.25">
      <c r="A134" s="222" t="str">
        <f>IF('concesión 2026'!A135="","",'concesión 2026'!A135)</f>
        <v/>
      </c>
      <c r="B134" s="223" t="str">
        <f>IF('concesión 2026'!B135="","",'concesión 2026'!B135)</f>
        <v/>
      </c>
      <c r="C134" s="224" t="str">
        <f>IF('concesión 2026'!C135="","",'concesión 2026'!C135)</f>
        <v/>
      </c>
      <c r="D134" s="224" t="str">
        <f>IF('concesión 2026'!D135="","",'concesión 2026'!D135)</f>
        <v/>
      </c>
      <c r="E134" s="621" t="str">
        <f>IF('concesión 2026'!E135="","",'concesión 2026'!E135)</f>
        <v/>
      </c>
      <c r="F134" s="225" t="str">
        <f>IF('concesión 2026'!F135="","",'concesión 2026'!F135)</f>
        <v/>
      </c>
      <c r="G134" s="226" t="str">
        <f>IF('concesión 2026'!G135="","",'concesión 2026'!G135)</f>
        <v/>
      </c>
      <c r="H134" s="226" t="str">
        <f>IF('concesión 2026'!H135="","",'concesión 2026'!H135)</f>
        <v/>
      </c>
      <c r="I134" s="227" t="str">
        <f>IF('concesión 2026'!I135="","",'concesión 2026'!I135)</f>
        <v/>
      </c>
      <c r="J134" s="227" t="str">
        <f>IF('concesión 2026'!J135="","",'concesión 2026'!J135)</f>
        <v/>
      </c>
      <c r="K134" s="228" t="str">
        <f>IF('concesión 2026'!K135="","",'concesión 2026'!K135)</f>
        <v/>
      </c>
      <c r="L134" s="229" t="str">
        <f>'concesión 2026'!L135</f>
        <v/>
      </c>
      <c r="M134" s="229" t="str">
        <f>'concesión 2026'!M135</f>
        <v/>
      </c>
      <c r="N134" s="633">
        <f>'concesión 2026'!N135</f>
        <v>0</v>
      </c>
      <c r="O134" s="230">
        <f>'concesión 2026'!O135</f>
        <v>0</v>
      </c>
      <c r="P134" s="231" t="str">
        <f t="shared" si="25"/>
        <v/>
      </c>
      <c r="Q134" s="232" t="str">
        <f t="shared" si="26"/>
        <v/>
      </c>
      <c r="R134" s="233" t="str">
        <f t="shared" si="27"/>
        <v/>
      </c>
      <c r="S134" s="234" t="str">
        <f t="shared" si="28"/>
        <v/>
      </c>
      <c r="T134" s="234" t="str">
        <f t="shared" si="29"/>
        <v/>
      </c>
      <c r="U134" s="235">
        <f>IF($S134="",0,IF(ISBLANK($T134)=TRUE(),360,DAYS360($S134,$T134)+1)+IF(DAY($T134)=31,VLOOKUP(MONTH($T134),formula!$B$1:$D$12,3))+IF(AND(MONTH($T134)=2,DAY($T134)=28),2,0))-Z134-AA134</f>
        <v>0</v>
      </c>
      <c r="V134" s="236">
        <f t="shared" si="30"/>
        <v>0</v>
      </c>
      <c r="W134" s="237">
        <f t="shared" si="31"/>
        <v>0</v>
      </c>
      <c r="X134" s="238">
        <f t="shared" si="32"/>
        <v>0</v>
      </c>
      <c r="Y134" s="239"/>
      <c r="Z134" s="240"/>
      <c r="AA134" s="241"/>
      <c r="AB134" s="242"/>
      <c r="AC134" s="243"/>
    </row>
    <row r="135" spans="1:29" x14ac:dyDescent="0.25">
      <c r="A135" s="222" t="str">
        <f>IF('concesión 2026'!A136="","",'concesión 2026'!A136)</f>
        <v/>
      </c>
      <c r="B135" s="223" t="str">
        <f>IF('concesión 2026'!B136="","",'concesión 2026'!B136)</f>
        <v/>
      </c>
      <c r="C135" s="224" t="str">
        <f>IF('concesión 2026'!C136="","",'concesión 2026'!C136)</f>
        <v/>
      </c>
      <c r="D135" s="224" t="str">
        <f>IF('concesión 2026'!D136="","",'concesión 2026'!D136)</f>
        <v/>
      </c>
      <c r="E135" s="621" t="str">
        <f>IF('concesión 2026'!E136="","",'concesión 2026'!E136)</f>
        <v/>
      </c>
      <c r="F135" s="225" t="str">
        <f>IF('concesión 2026'!F136="","",'concesión 2026'!F136)</f>
        <v/>
      </c>
      <c r="G135" s="226" t="str">
        <f>IF('concesión 2026'!G136="","",'concesión 2026'!G136)</f>
        <v/>
      </c>
      <c r="H135" s="226" t="str">
        <f>IF('concesión 2026'!H136="","",'concesión 2026'!H136)</f>
        <v/>
      </c>
      <c r="I135" s="227" t="str">
        <f>IF('concesión 2026'!I136="","",'concesión 2026'!I136)</f>
        <v/>
      </c>
      <c r="J135" s="227" t="str">
        <f>IF('concesión 2026'!J136="","",'concesión 2026'!J136)</f>
        <v/>
      </c>
      <c r="K135" s="228" t="str">
        <f>IF('concesión 2026'!K136="","",'concesión 2026'!K136)</f>
        <v/>
      </c>
      <c r="L135" s="229" t="str">
        <f>'concesión 2026'!L136</f>
        <v/>
      </c>
      <c r="M135" s="229" t="str">
        <f>'concesión 2026'!M136</f>
        <v/>
      </c>
      <c r="N135" s="633">
        <f>'concesión 2026'!N136</f>
        <v>0</v>
      </c>
      <c r="O135" s="230">
        <f>'concesión 2026'!O136</f>
        <v>0</v>
      </c>
      <c r="P135" s="231" t="str">
        <f t="shared" si="25"/>
        <v/>
      </c>
      <c r="Q135" s="232" t="str">
        <f t="shared" si="26"/>
        <v/>
      </c>
      <c r="R135" s="233" t="str">
        <f t="shared" si="27"/>
        <v/>
      </c>
      <c r="S135" s="234" t="str">
        <f t="shared" si="28"/>
        <v/>
      </c>
      <c r="T135" s="234" t="str">
        <f t="shared" si="29"/>
        <v/>
      </c>
      <c r="U135" s="235">
        <f>IF($S135="",0,IF(ISBLANK($T135)=TRUE(),360,DAYS360($S135,$T135)+1)+IF(DAY($T135)=31,VLOOKUP(MONTH($T135),formula!$B$1:$D$12,3))+IF(AND(MONTH($T135)=2,DAY($T135)=28),2,0))-Z135-AA135</f>
        <v>0</v>
      </c>
      <c r="V135" s="236">
        <f t="shared" si="30"/>
        <v>0</v>
      </c>
      <c r="W135" s="237">
        <f t="shared" si="31"/>
        <v>0</v>
      </c>
      <c r="X135" s="238">
        <f t="shared" si="32"/>
        <v>0</v>
      </c>
      <c r="Y135" s="239"/>
      <c r="Z135" s="240"/>
      <c r="AA135" s="241"/>
      <c r="AB135" s="242"/>
      <c r="AC135" s="243"/>
    </row>
    <row r="136" spans="1:29" x14ac:dyDescent="0.25">
      <c r="A136" s="222" t="str">
        <f>IF('concesión 2026'!A137="","",'concesión 2026'!A137)</f>
        <v/>
      </c>
      <c r="B136" s="223" t="str">
        <f>IF('concesión 2026'!B137="","",'concesión 2026'!B137)</f>
        <v/>
      </c>
      <c r="C136" s="224" t="str">
        <f>IF('concesión 2026'!C137="","",'concesión 2026'!C137)</f>
        <v/>
      </c>
      <c r="D136" s="224" t="str">
        <f>IF('concesión 2026'!D137="","",'concesión 2026'!D137)</f>
        <v/>
      </c>
      <c r="E136" s="621" t="str">
        <f>IF('concesión 2026'!E137="","",'concesión 2026'!E137)</f>
        <v/>
      </c>
      <c r="F136" s="225" t="str">
        <f>IF('concesión 2026'!F137="","",'concesión 2026'!F137)</f>
        <v/>
      </c>
      <c r="G136" s="226" t="str">
        <f>IF('concesión 2026'!G137="","",'concesión 2026'!G137)</f>
        <v/>
      </c>
      <c r="H136" s="226" t="str">
        <f>IF('concesión 2026'!H137="","",'concesión 2026'!H137)</f>
        <v/>
      </c>
      <c r="I136" s="227" t="str">
        <f>IF('concesión 2026'!I137="","",'concesión 2026'!I137)</f>
        <v/>
      </c>
      <c r="J136" s="227" t="str">
        <f>IF('concesión 2026'!J137="","",'concesión 2026'!J137)</f>
        <v/>
      </c>
      <c r="K136" s="228" t="str">
        <f>IF('concesión 2026'!K137="","",'concesión 2026'!K137)</f>
        <v/>
      </c>
      <c r="L136" s="229" t="str">
        <f>'concesión 2026'!L137</f>
        <v/>
      </c>
      <c r="M136" s="229" t="str">
        <f>'concesión 2026'!M137</f>
        <v/>
      </c>
      <c r="N136" s="633">
        <f>'concesión 2026'!N137</f>
        <v>0</v>
      </c>
      <c r="O136" s="230">
        <f>'concesión 2026'!O137</f>
        <v>0</v>
      </c>
      <c r="P136" s="231" t="str">
        <f t="shared" si="25"/>
        <v/>
      </c>
      <c r="Q136" s="232" t="str">
        <f t="shared" si="26"/>
        <v/>
      </c>
      <c r="R136" s="233" t="str">
        <f t="shared" si="27"/>
        <v/>
      </c>
      <c r="S136" s="234" t="str">
        <f t="shared" si="28"/>
        <v/>
      </c>
      <c r="T136" s="234" t="str">
        <f t="shared" si="29"/>
        <v/>
      </c>
      <c r="U136" s="235">
        <f>IF($S136="",0,IF(ISBLANK($T136)=TRUE(),360,DAYS360($S136,$T136)+1)+IF(DAY($T136)=31,VLOOKUP(MONTH($T136),formula!$B$1:$D$12,3))+IF(AND(MONTH($T136)=2,DAY($T136)=28),2,0))-Z136-AA136</f>
        <v>0</v>
      </c>
      <c r="V136" s="236">
        <f t="shared" si="30"/>
        <v>0</v>
      </c>
      <c r="W136" s="237">
        <f t="shared" si="31"/>
        <v>0</v>
      </c>
      <c r="X136" s="238">
        <f t="shared" si="32"/>
        <v>0</v>
      </c>
      <c r="Y136" s="239"/>
      <c r="Z136" s="240"/>
      <c r="AA136" s="241"/>
      <c r="AB136" s="242"/>
      <c r="AC136" s="243"/>
    </row>
    <row r="137" spans="1:29" x14ac:dyDescent="0.25">
      <c r="A137" s="222" t="str">
        <f>IF('concesión 2026'!A138="","",'concesión 2026'!A138)</f>
        <v/>
      </c>
      <c r="B137" s="223" t="str">
        <f>IF('concesión 2026'!B138="","",'concesión 2026'!B138)</f>
        <v/>
      </c>
      <c r="C137" s="224" t="str">
        <f>IF('concesión 2026'!C138="","",'concesión 2026'!C138)</f>
        <v/>
      </c>
      <c r="D137" s="224" t="str">
        <f>IF('concesión 2026'!D138="","",'concesión 2026'!D138)</f>
        <v/>
      </c>
      <c r="E137" s="621" t="str">
        <f>IF('concesión 2026'!E138="","",'concesión 2026'!E138)</f>
        <v/>
      </c>
      <c r="F137" s="225" t="str">
        <f>IF('concesión 2026'!F138="","",'concesión 2026'!F138)</f>
        <v/>
      </c>
      <c r="G137" s="226" t="str">
        <f>IF('concesión 2026'!G138="","",'concesión 2026'!G138)</f>
        <v/>
      </c>
      <c r="H137" s="226" t="str">
        <f>IF('concesión 2026'!H138="","",'concesión 2026'!H138)</f>
        <v/>
      </c>
      <c r="I137" s="227" t="str">
        <f>IF('concesión 2026'!I138="","",'concesión 2026'!I138)</f>
        <v/>
      </c>
      <c r="J137" s="227" t="str">
        <f>IF('concesión 2026'!J138="","",'concesión 2026'!J138)</f>
        <v/>
      </c>
      <c r="K137" s="228" t="str">
        <f>IF('concesión 2026'!K138="","",'concesión 2026'!K138)</f>
        <v/>
      </c>
      <c r="L137" s="229" t="str">
        <f>'concesión 2026'!L138</f>
        <v/>
      </c>
      <c r="M137" s="229" t="str">
        <f>'concesión 2026'!M138</f>
        <v/>
      </c>
      <c r="N137" s="633">
        <f>'concesión 2026'!N138</f>
        <v>0</v>
      </c>
      <c r="O137" s="230">
        <f>'concesión 2026'!O138</f>
        <v>0</v>
      </c>
      <c r="P137" s="231" t="str">
        <f t="shared" si="25"/>
        <v/>
      </c>
      <c r="Q137" s="232" t="str">
        <f t="shared" si="26"/>
        <v/>
      </c>
      <c r="R137" s="233" t="str">
        <f t="shared" si="27"/>
        <v/>
      </c>
      <c r="S137" s="234" t="str">
        <f t="shared" si="28"/>
        <v/>
      </c>
      <c r="T137" s="234" t="str">
        <f t="shared" si="29"/>
        <v/>
      </c>
      <c r="U137" s="235">
        <f>IF($S137="",0,IF(ISBLANK($T137)=TRUE(),360,DAYS360($S137,$T137)+1)+IF(DAY($T137)=31,VLOOKUP(MONTH($T137),formula!$B$1:$D$12,3))+IF(AND(MONTH($T137)=2,DAY($T137)=28),2,0))-Z137-AA137</f>
        <v>0</v>
      </c>
      <c r="V137" s="236">
        <f t="shared" si="30"/>
        <v>0</v>
      </c>
      <c r="W137" s="237">
        <f t="shared" si="31"/>
        <v>0</v>
      </c>
      <c r="X137" s="238">
        <f t="shared" si="32"/>
        <v>0</v>
      </c>
      <c r="Y137" s="239"/>
      <c r="Z137" s="240"/>
      <c r="AA137" s="241"/>
      <c r="AB137" s="242"/>
      <c r="AC137" s="243"/>
    </row>
    <row r="138" spans="1:29" x14ac:dyDescent="0.25">
      <c r="A138" s="222" t="str">
        <f>IF('concesión 2026'!A139="","",'concesión 2026'!A139)</f>
        <v/>
      </c>
      <c r="B138" s="223" t="str">
        <f>IF('concesión 2026'!B139="","",'concesión 2026'!B139)</f>
        <v/>
      </c>
      <c r="C138" s="224" t="str">
        <f>IF('concesión 2026'!C139="","",'concesión 2026'!C139)</f>
        <v/>
      </c>
      <c r="D138" s="224" t="str">
        <f>IF('concesión 2026'!D139="","",'concesión 2026'!D139)</f>
        <v/>
      </c>
      <c r="E138" s="621" t="str">
        <f>IF('concesión 2026'!E139="","",'concesión 2026'!E139)</f>
        <v/>
      </c>
      <c r="F138" s="225" t="str">
        <f>IF('concesión 2026'!F139="","",'concesión 2026'!F139)</f>
        <v/>
      </c>
      <c r="G138" s="226" t="str">
        <f>IF('concesión 2026'!G139="","",'concesión 2026'!G139)</f>
        <v/>
      </c>
      <c r="H138" s="226" t="str">
        <f>IF('concesión 2026'!H139="","",'concesión 2026'!H139)</f>
        <v/>
      </c>
      <c r="I138" s="227" t="str">
        <f>IF('concesión 2026'!I139="","",'concesión 2026'!I139)</f>
        <v/>
      </c>
      <c r="J138" s="227" t="str">
        <f>IF('concesión 2026'!J139="","",'concesión 2026'!J139)</f>
        <v/>
      </c>
      <c r="K138" s="228" t="str">
        <f>IF('concesión 2026'!K139="","",'concesión 2026'!K139)</f>
        <v/>
      </c>
      <c r="L138" s="229" t="str">
        <f>'concesión 2026'!L139</f>
        <v/>
      </c>
      <c r="M138" s="229" t="str">
        <f>'concesión 2026'!M139</f>
        <v/>
      </c>
      <c r="N138" s="633">
        <f>'concesión 2026'!N139</f>
        <v>0</v>
      </c>
      <c r="O138" s="230">
        <f>'concesión 2026'!O139</f>
        <v>0</v>
      </c>
      <c r="P138" s="231" t="str">
        <f t="shared" si="25"/>
        <v/>
      </c>
      <c r="Q138" s="232" t="str">
        <f t="shared" si="26"/>
        <v/>
      </c>
      <c r="R138" s="233" t="str">
        <f t="shared" si="27"/>
        <v/>
      </c>
      <c r="S138" s="234" t="str">
        <f t="shared" si="28"/>
        <v/>
      </c>
      <c r="T138" s="234" t="str">
        <f t="shared" si="29"/>
        <v/>
      </c>
      <c r="U138" s="235">
        <f>IF($S138="",0,IF(ISBLANK($T138)=TRUE(),360,DAYS360($S138,$T138)+1)+IF(DAY($T138)=31,VLOOKUP(MONTH($T138),formula!$B$1:$D$12,3))+IF(AND(MONTH($T138)=2,DAY($T138)=28),2,0))-Z138-AA138</f>
        <v>0</v>
      </c>
      <c r="V138" s="236">
        <f t="shared" si="30"/>
        <v>0</v>
      </c>
      <c r="W138" s="237">
        <f t="shared" si="31"/>
        <v>0</v>
      </c>
      <c r="X138" s="238">
        <f t="shared" si="32"/>
        <v>0</v>
      </c>
      <c r="Y138" s="239"/>
      <c r="Z138" s="240"/>
      <c r="AA138" s="241"/>
      <c r="AB138" s="242"/>
      <c r="AC138" s="243"/>
    </row>
    <row r="139" spans="1:29" x14ac:dyDescent="0.25">
      <c r="A139" s="222" t="str">
        <f>IF('concesión 2026'!A140="","",'concesión 2026'!A140)</f>
        <v/>
      </c>
      <c r="B139" s="223" t="str">
        <f>IF('concesión 2026'!B140="","",'concesión 2026'!B140)</f>
        <v/>
      </c>
      <c r="C139" s="224" t="str">
        <f>IF('concesión 2026'!C140="","",'concesión 2026'!C140)</f>
        <v/>
      </c>
      <c r="D139" s="224" t="str">
        <f>IF('concesión 2026'!D140="","",'concesión 2026'!D140)</f>
        <v/>
      </c>
      <c r="E139" s="621" t="str">
        <f>IF('concesión 2026'!E140="","",'concesión 2026'!E140)</f>
        <v/>
      </c>
      <c r="F139" s="225" t="str">
        <f>IF('concesión 2026'!F140="","",'concesión 2026'!F140)</f>
        <v/>
      </c>
      <c r="G139" s="226" t="str">
        <f>IF('concesión 2026'!G140="","",'concesión 2026'!G140)</f>
        <v/>
      </c>
      <c r="H139" s="226" t="str">
        <f>IF('concesión 2026'!H140="","",'concesión 2026'!H140)</f>
        <v/>
      </c>
      <c r="I139" s="227" t="str">
        <f>IF('concesión 2026'!I140="","",'concesión 2026'!I140)</f>
        <v/>
      </c>
      <c r="J139" s="227" t="str">
        <f>IF('concesión 2026'!J140="","",'concesión 2026'!J140)</f>
        <v/>
      </c>
      <c r="K139" s="228" t="str">
        <f>IF('concesión 2026'!K140="","",'concesión 2026'!K140)</f>
        <v/>
      </c>
      <c r="L139" s="229" t="str">
        <f>'concesión 2026'!L140</f>
        <v/>
      </c>
      <c r="M139" s="229" t="str">
        <f>'concesión 2026'!M140</f>
        <v/>
      </c>
      <c r="N139" s="633">
        <f>'concesión 2026'!N140</f>
        <v>0</v>
      </c>
      <c r="O139" s="230">
        <f>'concesión 2026'!O140</f>
        <v>0</v>
      </c>
      <c r="P139" s="231" t="str">
        <f t="shared" si="25"/>
        <v/>
      </c>
      <c r="Q139" s="232" t="str">
        <f t="shared" si="26"/>
        <v/>
      </c>
      <c r="R139" s="233" t="str">
        <f t="shared" si="27"/>
        <v/>
      </c>
      <c r="S139" s="234" t="str">
        <f t="shared" si="28"/>
        <v/>
      </c>
      <c r="T139" s="234" t="str">
        <f t="shared" si="29"/>
        <v/>
      </c>
      <c r="U139" s="235">
        <f>IF($S139="",0,IF(ISBLANK($T139)=TRUE(),360,DAYS360($S139,$T139)+1)+IF(DAY($T139)=31,VLOOKUP(MONTH($T139),formula!$B$1:$D$12,3))+IF(AND(MONTH($T139)=2,DAY($T139)=28),2,0))-Z139-AA139</f>
        <v>0</v>
      </c>
      <c r="V139" s="236">
        <f t="shared" si="30"/>
        <v>0</v>
      </c>
      <c r="W139" s="237">
        <f t="shared" si="31"/>
        <v>0</v>
      </c>
      <c r="X139" s="238">
        <f t="shared" si="32"/>
        <v>0</v>
      </c>
      <c r="Y139" s="239"/>
      <c r="Z139" s="240"/>
      <c r="AA139" s="241"/>
      <c r="AB139" s="242"/>
      <c r="AC139" s="243"/>
    </row>
    <row r="140" spans="1:29" x14ac:dyDescent="0.25">
      <c r="A140" s="222" t="str">
        <f>IF('concesión 2026'!A141="","",'concesión 2026'!A141)</f>
        <v/>
      </c>
      <c r="B140" s="223" t="str">
        <f>IF('concesión 2026'!B141="","",'concesión 2026'!B141)</f>
        <v/>
      </c>
      <c r="C140" s="224" t="str">
        <f>IF('concesión 2026'!C141="","",'concesión 2026'!C141)</f>
        <v/>
      </c>
      <c r="D140" s="224" t="str">
        <f>IF('concesión 2026'!D141="","",'concesión 2026'!D141)</f>
        <v/>
      </c>
      <c r="E140" s="621" t="str">
        <f>IF('concesión 2026'!E141="","",'concesión 2026'!E141)</f>
        <v/>
      </c>
      <c r="F140" s="225" t="str">
        <f>IF('concesión 2026'!F141="","",'concesión 2026'!F141)</f>
        <v/>
      </c>
      <c r="G140" s="226" t="str">
        <f>IF('concesión 2026'!G141="","",'concesión 2026'!G141)</f>
        <v/>
      </c>
      <c r="H140" s="226" t="str">
        <f>IF('concesión 2026'!H141="","",'concesión 2026'!H141)</f>
        <v/>
      </c>
      <c r="I140" s="227" t="str">
        <f>IF('concesión 2026'!I141="","",'concesión 2026'!I141)</f>
        <v/>
      </c>
      <c r="J140" s="227" t="str">
        <f>IF('concesión 2026'!J141="","",'concesión 2026'!J141)</f>
        <v/>
      </c>
      <c r="K140" s="228" t="str">
        <f>IF('concesión 2026'!K141="","",'concesión 2026'!K141)</f>
        <v/>
      </c>
      <c r="L140" s="229" t="str">
        <f>'concesión 2026'!L141</f>
        <v/>
      </c>
      <c r="M140" s="229" t="str">
        <f>'concesión 2026'!M141</f>
        <v/>
      </c>
      <c r="N140" s="633">
        <f>'concesión 2026'!N141</f>
        <v>0</v>
      </c>
      <c r="O140" s="230">
        <f>'concesión 2026'!O141</f>
        <v>0</v>
      </c>
      <c r="P140" s="231" t="str">
        <f t="shared" si="25"/>
        <v/>
      </c>
      <c r="Q140" s="232" t="str">
        <f t="shared" si="26"/>
        <v/>
      </c>
      <c r="R140" s="233" t="str">
        <f t="shared" si="27"/>
        <v/>
      </c>
      <c r="S140" s="234" t="str">
        <f t="shared" si="28"/>
        <v/>
      </c>
      <c r="T140" s="234" t="str">
        <f t="shared" si="29"/>
        <v/>
      </c>
      <c r="U140" s="235">
        <f>IF($S140="",0,IF(ISBLANK($T140)=TRUE(),360,DAYS360($S140,$T140)+1)+IF(DAY($T140)=31,VLOOKUP(MONTH($T140),formula!$B$1:$D$12,3))+IF(AND(MONTH($T140)=2,DAY($T140)=28),2,0))-Z140-AA140</f>
        <v>0</v>
      </c>
      <c r="V140" s="236">
        <f t="shared" si="30"/>
        <v>0</v>
      </c>
      <c r="W140" s="237">
        <f t="shared" si="31"/>
        <v>0</v>
      </c>
      <c r="X140" s="238">
        <f t="shared" si="32"/>
        <v>0</v>
      </c>
      <c r="Y140" s="239"/>
      <c r="Z140" s="240"/>
      <c r="AA140" s="241"/>
      <c r="AB140" s="242"/>
      <c r="AC140" s="243"/>
    </row>
    <row r="141" spans="1:29" x14ac:dyDescent="0.25">
      <c r="A141" s="222" t="str">
        <f>IF('concesión 2026'!A142="","",'concesión 2026'!A142)</f>
        <v/>
      </c>
      <c r="B141" s="223" t="str">
        <f>IF('concesión 2026'!B142="","",'concesión 2026'!B142)</f>
        <v/>
      </c>
      <c r="C141" s="224" t="str">
        <f>IF('concesión 2026'!C142="","",'concesión 2026'!C142)</f>
        <v/>
      </c>
      <c r="D141" s="224" t="str">
        <f>IF('concesión 2026'!D142="","",'concesión 2026'!D142)</f>
        <v/>
      </c>
      <c r="E141" s="621" t="str">
        <f>IF('concesión 2026'!E142="","",'concesión 2026'!E142)</f>
        <v/>
      </c>
      <c r="F141" s="225" t="str">
        <f>IF('concesión 2026'!F142="","",'concesión 2026'!F142)</f>
        <v/>
      </c>
      <c r="G141" s="226" t="str">
        <f>IF('concesión 2026'!G142="","",'concesión 2026'!G142)</f>
        <v/>
      </c>
      <c r="H141" s="226" t="str">
        <f>IF('concesión 2026'!H142="","",'concesión 2026'!H142)</f>
        <v/>
      </c>
      <c r="I141" s="227" t="str">
        <f>IF('concesión 2026'!I142="","",'concesión 2026'!I142)</f>
        <v/>
      </c>
      <c r="J141" s="227" t="str">
        <f>IF('concesión 2026'!J142="","",'concesión 2026'!J142)</f>
        <v/>
      </c>
      <c r="K141" s="228" t="str">
        <f>IF('concesión 2026'!K142="","",'concesión 2026'!K142)</f>
        <v/>
      </c>
      <c r="L141" s="229" t="str">
        <f>'concesión 2026'!L142</f>
        <v/>
      </c>
      <c r="M141" s="229" t="str">
        <f>'concesión 2026'!M142</f>
        <v/>
      </c>
      <c r="N141" s="633">
        <f>'concesión 2026'!N142</f>
        <v>0</v>
      </c>
      <c r="O141" s="230">
        <f>'concesión 2026'!O142</f>
        <v>0</v>
      </c>
      <c r="P141" s="231" t="str">
        <f t="shared" si="25"/>
        <v/>
      </c>
      <c r="Q141" s="232" t="str">
        <f t="shared" si="26"/>
        <v/>
      </c>
      <c r="R141" s="233" t="str">
        <f t="shared" si="27"/>
        <v/>
      </c>
      <c r="S141" s="234" t="str">
        <f t="shared" si="28"/>
        <v/>
      </c>
      <c r="T141" s="234" t="str">
        <f t="shared" si="29"/>
        <v/>
      </c>
      <c r="U141" s="235">
        <f>IF($S141="",0,IF(ISBLANK($T141)=TRUE(),360,DAYS360($S141,$T141)+1)+IF(DAY($T141)=31,VLOOKUP(MONTH($T141),formula!$B$1:$D$12,3))+IF(AND(MONTH($T141)=2,DAY($T141)=28),2,0))-Z141-AA141</f>
        <v>0</v>
      </c>
      <c r="V141" s="236">
        <f t="shared" si="30"/>
        <v>0</v>
      </c>
      <c r="W141" s="237">
        <f t="shared" si="31"/>
        <v>0</v>
      </c>
      <c r="X141" s="238">
        <f t="shared" si="32"/>
        <v>0</v>
      </c>
      <c r="Y141" s="239"/>
      <c r="Z141" s="240"/>
      <c r="AA141" s="241"/>
      <c r="AB141" s="242"/>
      <c r="AC141" s="243"/>
    </row>
    <row r="142" spans="1:29" x14ac:dyDescent="0.25">
      <c r="A142" s="222" t="str">
        <f>IF('concesión 2026'!A143="","",'concesión 2026'!A143)</f>
        <v/>
      </c>
      <c r="B142" s="223" t="str">
        <f>IF('concesión 2026'!B143="","",'concesión 2026'!B143)</f>
        <v/>
      </c>
      <c r="C142" s="224" t="str">
        <f>IF('concesión 2026'!C143="","",'concesión 2026'!C143)</f>
        <v/>
      </c>
      <c r="D142" s="224" t="str">
        <f>IF('concesión 2026'!D143="","",'concesión 2026'!D143)</f>
        <v/>
      </c>
      <c r="E142" s="621" t="str">
        <f>IF('concesión 2026'!E143="","",'concesión 2026'!E143)</f>
        <v/>
      </c>
      <c r="F142" s="225" t="str">
        <f>IF('concesión 2026'!F143="","",'concesión 2026'!F143)</f>
        <v/>
      </c>
      <c r="G142" s="226" t="str">
        <f>IF('concesión 2026'!G143="","",'concesión 2026'!G143)</f>
        <v/>
      </c>
      <c r="H142" s="226" t="str">
        <f>IF('concesión 2026'!H143="","",'concesión 2026'!H143)</f>
        <v/>
      </c>
      <c r="I142" s="227" t="str">
        <f>IF('concesión 2026'!I143="","",'concesión 2026'!I143)</f>
        <v/>
      </c>
      <c r="J142" s="227" t="str">
        <f>IF('concesión 2026'!J143="","",'concesión 2026'!J143)</f>
        <v/>
      </c>
      <c r="K142" s="228" t="str">
        <f>IF('concesión 2026'!K143="","",'concesión 2026'!K143)</f>
        <v/>
      </c>
      <c r="L142" s="229" t="str">
        <f>'concesión 2026'!L143</f>
        <v/>
      </c>
      <c r="M142" s="229" t="str">
        <f>'concesión 2026'!M143</f>
        <v/>
      </c>
      <c r="N142" s="633">
        <f>'concesión 2026'!N143</f>
        <v>0</v>
      </c>
      <c r="O142" s="230">
        <f>'concesión 2026'!O143</f>
        <v>0</v>
      </c>
      <c r="P142" s="231" t="str">
        <f t="shared" si="25"/>
        <v/>
      </c>
      <c r="Q142" s="232" t="str">
        <f t="shared" si="26"/>
        <v/>
      </c>
      <c r="R142" s="233" t="str">
        <f t="shared" si="27"/>
        <v/>
      </c>
      <c r="S142" s="234" t="str">
        <f t="shared" si="28"/>
        <v/>
      </c>
      <c r="T142" s="234" t="str">
        <f t="shared" si="29"/>
        <v/>
      </c>
      <c r="U142" s="235">
        <f>IF($S142="",0,IF(ISBLANK($T142)=TRUE(),360,DAYS360($S142,$T142)+1)+IF(DAY($T142)=31,VLOOKUP(MONTH($T142),formula!$B$1:$D$12,3))+IF(AND(MONTH($T142)=2,DAY($T142)=28),2,0))-Z142-AA142</f>
        <v>0</v>
      </c>
      <c r="V142" s="236">
        <f t="shared" si="30"/>
        <v>0</v>
      </c>
      <c r="W142" s="237">
        <f t="shared" si="31"/>
        <v>0</v>
      </c>
      <c r="X142" s="238">
        <f t="shared" si="32"/>
        <v>0</v>
      </c>
      <c r="Y142" s="239"/>
      <c r="Z142" s="240"/>
      <c r="AA142" s="241"/>
      <c r="AB142" s="242"/>
      <c r="AC142" s="243"/>
    </row>
    <row r="143" spans="1:29" x14ac:dyDescent="0.25">
      <c r="A143" s="222" t="str">
        <f>IF('concesión 2026'!A144="","",'concesión 2026'!A144)</f>
        <v/>
      </c>
      <c r="B143" s="223" t="str">
        <f>IF('concesión 2026'!B144="","",'concesión 2026'!B144)</f>
        <v/>
      </c>
      <c r="C143" s="224" t="str">
        <f>IF('concesión 2026'!C144="","",'concesión 2026'!C144)</f>
        <v/>
      </c>
      <c r="D143" s="224" t="str">
        <f>IF('concesión 2026'!D144="","",'concesión 2026'!D144)</f>
        <v/>
      </c>
      <c r="E143" s="621" t="str">
        <f>IF('concesión 2026'!E144="","",'concesión 2026'!E144)</f>
        <v/>
      </c>
      <c r="F143" s="225" t="str">
        <f>IF('concesión 2026'!F144="","",'concesión 2026'!F144)</f>
        <v/>
      </c>
      <c r="G143" s="226" t="str">
        <f>IF('concesión 2026'!G144="","",'concesión 2026'!G144)</f>
        <v/>
      </c>
      <c r="H143" s="226" t="str">
        <f>IF('concesión 2026'!H144="","",'concesión 2026'!H144)</f>
        <v/>
      </c>
      <c r="I143" s="227" t="str">
        <f>IF('concesión 2026'!I144="","",'concesión 2026'!I144)</f>
        <v/>
      </c>
      <c r="J143" s="227" t="str">
        <f>IF('concesión 2026'!J144="","",'concesión 2026'!J144)</f>
        <v/>
      </c>
      <c r="K143" s="228" t="str">
        <f>IF('concesión 2026'!K144="","",'concesión 2026'!K144)</f>
        <v/>
      </c>
      <c r="L143" s="229" t="str">
        <f>'concesión 2026'!L144</f>
        <v/>
      </c>
      <c r="M143" s="229" t="str">
        <f>'concesión 2026'!M144</f>
        <v/>
      </c>
      <c r="N143" s="633">
        <f>'concesión 2026'!N144</f>
        <v>0</v>
      </c>
      <c r="O143" s="230">
        <f>'concesión 2026'!O144</f>
        <v>0</v>
      </c>
      <c r="P143" s="231" t="str">
        <f t="shared" si="25"/>
        <v/>
      </c>
      <c r="Q143" s="232" t="str">
        <f t="shared" si="26"/>
        <v/>
      </c>
      <c r="R143" s="233" t="str">
        <f t="shared" si="27"/>
        <v/>
      </c>
      <c r="S143" s="234" t="str">
        <f t="shared" si="28"/>
        <v/>
      </c>
      <c r="T143" s="234" t="str">
        <f t="shared" si="29"/>
        <v/>
      </c>
      <c r="U143" s="235">
        <f>IF($S143="",0,IF(ISBLANK($T143)=TRUE(),360,DAYS360($S143,$T143)+1)+IF(DAY($T143)=31,VLOOKUP(MONTH($T143),formula!$B$1:$D$12,3))+IF(AND(MONTH($T143)=2,DAY($T143)=28),2,0))-Z143-AA143</f>
        <v>0</v>
      </c>
      <c r="V143" s="236">
        <f t="shared" si="30"/>
        <v>0</v>
      </c>
      <c r="W143" s="237">
        <f t="shared" si="31"/>
        <v>0</v>
      </c>
      <c r="X143" s="238">
        <f t="shared" si="32"/>
        <v>0</v>
      </c>
      <c r="Y143" s="239"/>
      <c r="Z143" s="240"/>
      <c r="AA143" s="241"/>
      <c r="AB143" s="242"/>
      <c r="AC143" s="243"/>
    </row>
    <row r="144" spans="1:29" x14ac:dyDescent="0.25">
      <c r="A144" s="222" t="str">
        <f>IF('concesión 2026'!A145="","",'concesión 2026'!A145)</f>
        <v/>
      </c>
      <c r="B144" s="223" t="str">
        <f>IF('concesión 2026'!B145="","",'concesión 2026'!B145)</f>
        <v/>
      </c>
      <c r="C144" s="224" t="str">
        <f>IF('concesión 2026'!C145="","",'concesión 2026'!C145)</f>
        <v/>
      </c>
      <c r="D144" s="224" t="str">
        <f>IF('concesión 2026'!D145="","",'concesión 2026'!D145)</f>
        <v/>
      </c>
      <c r="E144" s="621" t="str">
        <f>IF('concesión 2026'!E145="","",'concesión 2026'!E145)</f>
        <v/>
      </c>
      <c r="F144" s="225" t="str">
        <f>IF('concesión 2026'!F145="","",'concesión 2026'!F145)</f>
        <v/>
      </c>
      <c r="G144" s="226" t="str">
        <f>IF('concesión 2026'!G145="","",'concesión 2026'!G145)</f>
        <v/>
      </c>
      <c r="H144" s="226" t="str">
        <f>IF('concesión 2026'!H145="","",'concesión 2026'!H145)</f>
        <v/>
      </c>
      <c r="I144" s="227" t="str">
        <f>IF('concesión 2026'!I145="","",'concesión 2026'!I145)</f>
        <v/>
      </c>
      <c r="J144" s="227" t="str">
        <f>IF('concesión 2026'!J145="","",'concesión 2026'!J145)</f>
        <v/>
      </c>
      <c r="K144" s="228" t="str">
        <f>IF('concesión 2026'!K145="","",'concesión 2026'!K145)</f>
        <v/>
      </c>
      <c r="L144" s="229" t="str">
        <f>'concesión 2026'!L145</f>
        <v/>
      </c>
      <c r="M144" s="229" t="str">
        <f>'concesión 2026'!M145</f>
        <v/>
      </c>
      <c r="N144" s="633">
        <f>'concesión 2026'!N145</f>
        <v>0</v>
      </c>
      <c r="O144" s="230">
        <f>'concesión 2026'!O145</f>
        <v>0</v>
      </c>
      <c r="P144" s="231" t="str">
        <f t="shared" si="25"/>
        <v/>
      </c>
      <c r="Q144" s="232" t="str">
        <f t="shared" si="26"/>
        <v/>
      </c>
      <c r="R144" s="233" t="str">
        <f t="shared" si="27"/>
        <v/>
      </c>
      <c r="S144" s="234" t="str">
        <f t="shared" si="28"/>
        <v/>
      </c>
      <c r="T144" s="234" t="str">
        <f t="shared" si="29"/>
        <v/>
      </c>
      <c r="U144" s="235">
        <f>IF($S144="",0,IF(ISBLANK($T144)=TRUE(),360,DAYS360($S144,$T144)+1)+IF(DAY($T144)=31,VLOOKUP(MONTH($T144),formula!$B$1:$D$12,3))+IF(AND(MONTH($T144)=2,DAY($T144)=28),2,0))-Z144-AA144</f>
        <v>0</v>
      </c>
      <c r="V144" s="236">
        <f t="shared" si="30"/>
        <v>0</v>
      </c>
      <c r="W144" s="237">
        <f t="shared" si="31"/>
        <v>0</v>
      </c>
      <c r="X144" s="238">
        <f t="shared" si="32"/>
        <v>0</v>
      </c>
      <c r="Y144" s="239"/>
      <c r="Z144" s="240"/>
      <c r="AA144" s="241"/>
      <c r="AB144" s="242"/>
      <c r="AC144" s="243"/>
    </row>
    <row r="145" spans="1:29" x14ac:dyDescent="0.25">
      <c r="A145" s="222" t="str">
        <f>IF('concesión 2026'!A146="","",'concesión 2026'!A146)</f>
        <v/>
      </c>
      <c r="B145" s="223" t="str">
        <f>IF('concesión 2026'!B146="","",'concesión 2026'!B146)</f>
        <v/>
      </c>
      <c r="C145" s="224" t="str">
        <f>IF('concesión 2026'!C146="","",'concesión 2026'!C146)</f>
        <v/>
      </c>
      <c r="D145" s="224" t="str">
        <f>IF('concesión 2026'!D146="","",'concesión 2026'!D146)</f>
        <v/>
      </c>
      <c r="E145" s="621" t="str">
        <f>IF('concesión 2026'!E146="","",'concesión 2026'!E146)</f>
        <v/>
      </c>
      <c r="F145" s="225" t="str">
        <f>IF('concesión 2026'!F146="","",'concesión 2026'!F146)</f>
        <v/>
      </c>
      <c r="G145" s="226" t="str">
        <f>IF('concesión 2026'!G146="","",'concesión 2026'!G146)</f>
        <v/>
      </c>
      <c r="H145" s="226" t="str">
        <f>IF('concesión 2026'!H146="","",'concesión 2026'!H146)</f>
        <v/>
      </c>
      <c r="I145" s="227" t="str">
        <f>IF('concesión 2026'!I146="","",'concesión 2026'!I146)</f>
        <v/>
      </c>
      <c r="J145" s="227" t="str">
        <f>IF('concesión 2026'!J146="","",'concesión 2026'!J146)</f>
        <v/>
      </c>
      <c r="K145" s="228" t="str">
        <f>IF('concesión 2026'!K146="","",'concesión 2026'!K146)</f>
        <v/>
      </c>
      <c r="L145" s="229" t="str">
        <f>'concesión 2026'!L146</f>
        <v/>
      </c>
      <c r="M145" s="229" t="str">
        <f>'concesión 2026'!M146</f>
        <v/>
      </c>
      <c r="N145" s="633">
        <f>'concesión 2026'!N146</f>
        <v>0</v>
      </c>
      <c r="O145" s="230">
        <f>'concesión 2026'!O146</f>
        <v>0</v>
      </c>
      <c r="P145" s="231" t="str">
        <f t="shared" si="25"/>
        <v/>
      </c>
      <c r="Q145" s="232" t="str">
        <f t="shared" si="26"/>
        <v/>
      </c>
      <c r="R145" s="233" t="str">
        <f t="shared" si="27"/>
        <v/>
      </c>
      <c r="S145" s="234" t="str">
        <f t="shared" si="28"/>
        <v/>
      </c>
      <c r="T145" s="234" t="str">
        <f t="shared" si="29"/>
        <v/>
      </c>
      <c r="U145" s="235">
        <f>IF($S145="",0,IF(ISBLANK($T145)=TRUE(),360,DAYS360($S145,$T145)+1)+IF(DAY($T145)=31,VLOOKUP(MONTH($T145),formula!$B$1:$D$12,3))+IF(AND(MONTH($T145)=2,DAY($T145)=28),2,0))-Z145-AA145</f>
        <v>0</v>
      </c>
      <c r="V145" s="236">
        <f t="shared" si="30"/>
        <v>0</v>
      </c>
      <c r="W145" s="237">
        <f t="shared" si="31"/>
        <v>0</v>
      </c>
      <c r="X145" s="238">
        <f t="shared" si="32"/>
        <v>0</v>
      </c>
      <c r="Y145" s="239"/>
      <c r="Z145" s="240"/>
      <c r="AA145" s="241"/>
      <c r="AB145" s="242"/>
      <c r="AC145" s="243"/>
    </row>
    <row r="146" spans="1:29" x14ac:dyDescent="0.25">
      <c r="A146" s="222" t="str">
        <f>IF('concesión 2026'!A147="","",'concesión 2026'!A147)</f>
        <v/>
      </c>
      <c r="B146" s="223" t="str">
        <f>IF('concesión 2026'!B147="","",'concesión 2026'!B147)</f>
        <v/>
      </c>
      <c r="C146" s="224" t="str">
        <f>IF('concesión 2026'!C147="","",'concesión 2026'!C147)</f>
        <v/>
      </c>
      <c r="D146" s="224" t="str">
        <f>IF('concesión 2026'!D147="","",'concesión 2026'!D147)</f>
        <v/>
      </c>
      <c r="E146" s="621" t="str">
        <f>IF('concesión 2026'!E147="","",'concesión 2026'!E147)</f>
        <v/>
      </c>
      <c r="F146" s="225" t="str">
        <f>IF('concesión 2026'!F147="","",'concesión 2026'!F147)</f>
        <v/>
      </c>
      <c r="G146" s="226" t="str">
        <f>IF('concesión 2026'!G147="","",'concesión 2026'!G147)</f>
        <v/>
      </c>
      <c r="H146" s="226" t="str">
        <f>IF('concesión 2026'!H147="","",'concesión 2026'!H147)</f>
        <v/>
      </c>
      <c r="I146" s="227" t="str">
        <f>IF('concesión 2026'!I147="","",'concesión 2026'!I147)</f>
        <v/>
      </c>
      <c r="J146" s="227" t="str">
        <f>IF('concesión 2026'!J147="","",'concesión 2026'!J147)</f>
        <v/>
      </c>
      <c r="K146" s="228" t="str">
        <f>IF('concesión 2026'!K147="","",'concesión 2026'!K147)</f>
        <v/>
      </c>
      <c r="L146" s="229" t="str">
        <f>'concesión 2026'!L147</f>
        <v/>
      </c>
      <c r="M146" s="229" t="str">
        <f>'concesión 2026'!M147</f>
        <v/>
      </c>
      <c r="N146" s="633">
        <f>'concesión 2026'!N147</f>
        <v>0</v>
      </c>
      <c r="O146" s="230">
        <f>'concesión 2026'!O147</f>
        <v>0</v>
      </c>
      <c r="P146" s="231" t="str">
        <f t="shared" si="25"/>
        <v/>
      </c>
      <c r="Q146" s="232" t="str">
        <f t="shared" si="26"/>
        <v/>
      </c>
      <c r="R146" s="233" t="str">
        <f t="shared" si="27"/>
        <v/>
      </c>
      <c r="S146" s="234" t="str">
        <f t="shared" si="28"/>
        <v/>
      </c>
      <c r="T146" s="234" t="str">
        <f t="shared" si="29"/>
        <v/>
      </c>
      <c r="U146" s="235">
        <f>IF($S146="",0,IF(ISBLANK($T146)=TRUE(),360,DAYS360($S146,$T146)+1)+IF(DAY($T146)=31,VLOOKUP(MONTH($T146),formula!$B$1:$D$12,3))+IF(AND(MONTH($T146)=2,DAY($T146)=28),2,0))-Z146-AA146</f>
        <v>0</v>
      </c>
      <c r="V146" s="236">
        <f t="shared" si="30"/>
        <v>0</v>
      </c>
      <c r="W146" s="237">
        <f t="shared" si="31"/>
        <v>0</v>
      </c>
      <c r="X146" s="238">
        <f t="shared" si="32"/>
        <v>0</v>
      </c>
      <c r="Y146" s="239"/>
      <c r="Z146" s="240"/>
      <c r="AA146" s="241"/>
      <c r="AB146" s="242"/>
      <c r="AC146" s="243"/>
    </row>
    <row r="147" spans="1:29" x14ac:dyDescent="0.25">
      <c r="A147" s="222" t="str">
        <f>IF('concesión 2026'!A148="","",'concesión 2026'!A148)</f>
        <v/>
      </c>
      <c r="B147" s="223" t="str">
        <f>IF('concesión 2026'!B148="","",'concesión 2026'!B148)</f>
        <v/>
      </c>
      <c r="C147" s="224" t="str">
        <f>IF('concesión 2026'!C148="","",'concesión 2026'!C148)</f>
        <v/>
      </c>
      <c r="D147" s="224" t="str">
        <f>IF('concesión 2026'!D148="","",'concesión 2026'!D148)</f>
        <v/>
      </c>
      <c r="E147" s="621" t="str">
        <f>IF('concesión 2026'!E148="","",'concesión 2026'!E148)</f>
        <v/>
      </c>
      <c r="F147" s="225" t="str">
        <f>IF('concesión 2026'!F148="","",'concesión 2026'!F148)</f>
        <v/>
      </c>
      <c r="G147" s="226" t="str">
        <f>IF('concesión 2026'!G148="","",'concesión 2026'!G148)</f>
        <v/>
      </c>
      <c r="H147" s="226" t="str">
        <f>IF('concesión 2026'!H148="","",'concesión 2026'!H148)</f>
        <v/>
      </c>
      <c r="I147" s="227" t="str">
        <f>IF('concesión 2026'!I148="","",'concesión 2026'!I148)</f>
        <v/>
      </c>
      <c r="J147" s="227" t="str">
        <f>IF('concesión 2026'!J148="","",'concesión 2026'!J148)</f>
        <v/>
      </c>
      <c r="K147" s="228" t="str">
        <f>IF('concesión 2026'!K148="","",'concesión 2026'!K148)</f>
        <v/>
      </c>
      <c r="L147" s="229" t="str">
        <f>'concesión 2026'!L148</f>
        <v/>
      </c>
      <c r="M147" s="229" t="str">
        <f>'concesión 2026'!M148</f>
        <v/>
      </c>
      <c r="N147" s="633">
        <f>'concesión 2026'!N148</f>
        <v>0</v>
      </c>
      <c r="O147" s="230">
        <f>'concesión 2026'!O148</f>
        <v>0</v>
      </c>
      <c r="P147" s="231" t="str">
        <f t="shared" si="25"/>
        <v/>
      </c>
      <c r="Q147" s="232" t="str">
        <f t="shared" si="26"/>
        <v/>
      </c>
      <c r="R147" s="233" t="str">
        <f t="shared" si="27"/>
        <v/>
      </c>
      <c r="S147" s="234" t="str">
        <f t="shared" si="28"/>
        <v/>
      </c>
      <c r="T147" s="234" t="str">
        <f t="shared" si="29"/>
        <v/>
      </c>
      <c r="U147" s="235">
        <f>IF($S147="",0,IF(ISBLANK($T147)=TRUE(),360,DAYS360($S147,$T147)+1)+IF(DAY($T147)=31,VLOOKUP(MONTH($T147),formula!$B$1:$D$12,3))+IF(AND(MONTH($T147)=2,DAY($T147)=28),2,0))-Z147-AA147</f>
        <v>0</v>
      </c>
      <c r="V147" s="236">
        <f t="shared" si="30"/>
        <v>0</v>
      </c>
      <c r="W147" s="237">
        <f t="shared" si="31"/>
        <v>0</v>
      </c>
      <c r="X147" s="238">
        <f t="shared" si="32"/>
        <v>0</v>
      </c>
      <c r="Y147" s="239"/>
      <c r="Z147" s="240"/>
      <c r="AA147" s="241"/>
      <c r="AB147" s="242"/>
      <c r="AC147" s="243"/>
    </row>
    <row r="148" spans="1:29" x14ac:dyDescent="0.25">
      <c r="A148" s="222" t="str">
        <f>IF('concesión 2026'!A149="","",'concesión 2026'!A149)</f>
        <v/>
      </c>
      <c r="B148" s="223" t="str">
        <f>IF('concesión 2026'!B149="","",'concesión 2026'!B149)</f>
        <v/>
      </c>
      <c r="C148" s="224" t="str">
        <f>IF('concesión 2026'!C149="","",'concesión 2026'!C149)</f>
        <v/>
      </c>
      <c r="D148" s="224" t="str">
        <f>IF('concesión 2026'!D149="","",'concesión 2026'!D149)</f>
        <v/>
      </c>
      <c r="E148" s="621" t="str">
        <f>IF('concesión 2026'!E149="","",'concesión 2026'!E149)</f>
        <v/>
      </c>
      <c r="F148" s="225" t="str">
        <f>IF('concesión 2026'!F149="","",'concesión 2026'!F149)</f>
        <v/>
      </c>
      <c r="G148" s="226" t="str">
        <f>IF('concesión 2026'!G149="","",'concesión 2026'!G149)</f>
        <v/>
      </c>
      <c r="H148" s="226" t="str">
        <f>IF('concesión 2026'!H149="","",'concesión 2026'!H149)</f>
        <v/>
      </c>
      <c r="I148" s="227" t="str">
        <f>IF('concesión 2026'!I149="","",'concesión 2026'!I149)</f>
        <v/>
      </c>
      <c r="J148" s="227" t="str">
        <f>IF('concesión 2026'!J149="","",'concesión 2026'!J149)</f>
        <v/>
      </c>
      <c r="K148" s="228" t="str">
        <f>IF('concesión 2026'!K149="","",'concesión 2026'!K149)</f>
        <v/>
      </c>
      <c r="L148" s="229" t="str">
        <f>'concesión 2026'!L149</f>
        <v/>
      </c>
      <c r="M148" s="229" t="str">
        <f>'concesión 2026'!M149</f>
        <v/>
      </c>
      <c r="N148" s="633">
        <f>'concesión 2026'!N149</f>
        <v>0</v>
      </c>
      <c r="O148" s="230">
        <f>'concesión 2026'!O149</f>
        <v>0</v>
      </c>
      <c r="P148" s="231" t="str">
        <f t="shared" si="25"/>
        <v/>
      </c>
      <c r="Q148" s="232" t="str">
        <f t="shared" si="26"/>
        <v/>
      </c>
      <c r="R148" s="233" t="str">
        <f t="shared" si="27"/>
        <v/>
      </c>
      <c r="S148" s="234" t="str">
        <f t="shared" si="28"/>
        <v/>
      </c>
      <c r="T148" s="234" t="str">
        <f t="shared" si="29"/>
        <v/>
      </c>
      <c r="U148" s="235">
        <f>IF($S148="",0,IF(ISBLANK($T148)=TRUE(),360,DAYS360($S148,$T148)+1)+IF(DAY($T148)=31,VLOOKUP(MONTH($T148),formula!$B$1:$D$12,3))+IF(AND(MONTH($T148)=2,DAY($T148)=28),2,0))-Z148-AA148</f>
        <v>0</v>
      </c>
      <c r="V148" s="236">
        <f t="shared" si="30"/>
        <v>0</v>
      </c>
      <c r="W148" s="237">
        <f t="shared" si="31"/>
        <v>0</v>
      </c>
      <c r="X148" s="238">
        <f t="shared" si="32"/>
        <v>0</v>
      </c>
      <c r="Y148" s="239"/>
      <c r="Z148" s="240"/>
      <c r="AA148" s="241"/>
      <c r="AB148" s="242"/>
      <c r="AC148" s="243"/>
    </row>
    <row r="149" spans="1:29" x14ac:dyDescent="0.25">
      <c r="A149" s="222" t="str">
        <f>IF('concesión 2026'!A150="","",'concesión 2026'!A150)</f>
        <v/>
      </c>
      <c r="B149" s="223" t="str">
        <f>IF('concesión 2026'!B150="","",'concesión 2026'!B150)</f>
        <v/>
      </c>
      <c r="C149" s="224" t="str">
        <f>IF('concesión 2026'!C150="","",'concesión 2026'!C150)</f>
        <v/>
      </c>
      <c r="D149" s="224" t="str">
        <f>IF('concesión 2026'!D150="","",'concesión 2026'!D150)</f>
        <v/>
      </c>
      <c r="E149" s="621" t="str">
        <f>IF('concesión 2026'!E150="","",'concesión 2026'!E150)</f>
        <v/>
      </c>
      <c r="F149" s="225" t="str">
        <f>IF('concesión 2026'!F150="","",'concesión 2026'!F150)</f>
        <v/>
      </c>
      <c r="G149" s="226" t="str">
        <f>IF('concesión 2026'!G150="","",'concesión 2026'!G150)</f>
        <v/>
      </c>
      <c r="H149" s="226" t="str">
        <f>IF('concesión 2026'!H150="","",'concesión 2026'!H150)</f>
        <v/>
      </c>
      <c r="I149" s="227" t="str">
        <f>IF('concesión 2026'!I150="","",'concesión 2026'!I150)</f>
        <v/>
      </c>
      <c r="J149" s="227" t="str">
        <f>IF('concesión 2026'!J150="","",'concesión 2026'!J150)</f>
        <v/>
      </c>
      <c r="K149" s="228" t="str">
        <f>IF('concesión 2026'!K150="","",'concesión 2026'!K150)</f>
        <v/>
      </c>
      <c r="L149" s="229" t="str">
        <f>'concesión 2026'!L150</f>
        <v/>
      </c>
      <c r="M149" s="229" t="str">
        <f>'concesión 2026'!M150</f>
        <v/>
      </c>
      <c r="N149" s="633">
        <f>'concesión 2026'!N150</f>
        <v>0</v>
      </c>
      <c r="O149" s="230">
        <f>'concesión 2026'!O150</f>
        <v>0</v>
      </c>
      <c r="P149" s="231" t="str">
        <f t="shared" si="25"/>
        <v/>
      </c>
      <c r="Q149" s="232" t="str">
        <f t="shared" si="26"/>
        <v/>
      </c>
      <c r="R149" s="233" t="str">
        <f t="shared" si="27"/>
        <v/>
      </c>
      <c r="S149" s="234" t="str">
        <f t="shared" si="28"/>
        <v/>
      </c>
      <c r="T149" s="234" t="str">
        <f t="shared" si="29"/>
        <v/>
      </c>
      <c r="U149" s="235">
        <f>IF($S149="",0,IF(ISBLANK($T149)=TRUE(),360,DAYS360($S149,$T149)+1)+IF(DAY($T149)=31,VLOOKUP(MONTH($T149),formula!$B$1:$D$12,3))+IF(AND(MONTH($T149)=2,DAY($T149)=28),2,0))-Z149-AA149</f>
        <v>0</v>
      </c>
      <c r="V149" s="236">
        <f t="shared" si="30"/>
        <v>0</v>
      </c>
      <c r="W149" s="237">
        <f t="shared" si="31"/>
        <v>0</v>
      </c>
      <c r="X149" s="238">
        <f t="shared" si="32"/>
        <v>0</v>
      </c>
      <c r="Y149" s="239"/>
      <c r="Z149" s="240"/>
      <c r="AA149" s="241"/>
      <c r="AB149" s="242"/>
      <c r="AC149" s="243"/>
    </row>
    <row r="150" spans="1:29" x14ac:dyDescent="0.25">
      <c r="A150" s="222" t="str">
        <f>IF('concesión 2026'!A151="","",'concesión 2026'!A151)</f>
        <v/>
      </c>
      <c r="B150" s="223" t="str">
        <f>IF('concesión 2026'!B151="","",'concesión 2026'!B151)</f>
        <v/>
      </c>
      <c r="C150" s="224" t="str">
        <f>IF('concesión 2026'!C151="","",'concesión 2026'!C151)</f>
        <v/>
      </c>
      <c r="D150" s="224" t="str">
        <f>IF('concesión 2026'!D151="","",'concesión 2026'!D151)</f>
        <v/>
      </c>
      <c r="E150" s="621" t="str">
        <f>IF('concesión 2026'!E151="","",'concesión 2026'!E151)</f>
        <v/>
      </c>
      <c r="F150" s="225" t="str">
        <f>IF('concesión 2026'!F151="","",'concesión 2026'!F151)</f>
        <v/>
      </c>
      <c r="G150" s="226" t="str">
        <f>IF('concesión 2026'!G151="","",'concesión 2026'!G151)</f>
        <v/>
      </c>
      <c r="H150" s="226" t="str">
        <f>IF('concesión 2026'!H151="","",'concesión 2026'!H151)</f>
        <v/>
      </c>
      <c r="I150" s="227" t="str">
        <f>IF('concesión 2026'!I151="","",'concesión 2026'!I151)</f>
        <v/>
      </c>
      <c r="J150" s="227" t="str">
        <f>IF('concesión 2026'!J151="","",'concesión 2026'!J151)</f>
        <v/>
      </c>
      <c r="K150" s="228" t="str">
        <f>IF('concesión 2026'!K151="","",'concesión 2026'!K151)</f>
        <v/>
      </c>
      <c r="L150" s="229" t="str">
        <f>'concesión 2026'!L151</f>
        <v/>
      </c>
      <c r="M150" s="229" t="str">
        <f>'concesión 2026'!M151</f>
        <v/>
      </c>
      <c r="N150" s="633">
        <f>'concesión 2026'!N151</f>
        <v>0</v>
      </c>
      <c r="O150" s="230">
        <f>'concesión 2026'!O151</f>
        <v>0</v>
      </c>
      <c r="P150" s="231" t="str">
        <f t="shared" si="25"/>
        <v/>
      </c>
      <c r="Q150" s="232" t="str">
        <f t="shared" si="26"/>
        <v/>
      </c>
      <c r="R150" s="233" t="str">
        <f t="shared" si="27"/>
        <v/>
      </c>
      <c r="S150" s="234" t="str">
        <f t="shared" si="28"/>
        <v/>
      </c>
      <c r="T150" s="234" t="str">
        <f t="shared" si="29"/>
        <v/>
      </c>
      <c r="U150" s="235">
        <f>IF($S150="",0,IF(ISBLANK($T150)=TRUE(),360,DAYS360($S150,$T150)+1)+IF(DAY($T150)=31,VLOOKUP(MONTH($T150),formula!$B$1:$D$12,3))+IF(AND(MONTH($T150)=2,DAY($T150)=28),2,0))-Z150-AA150</f>
        <v>0</v>
      </c>
      <c r="V150" s="236">
        <f t="shared" si="30"/>
        <v>0</v>
      </c>
      <c r="W150" s="237">
        <f t="shared" si="31"/>
        <v>0</v>
      </c>
      <c r="X150" s="238">
        <f t="shared" si="32"/>
        <v>0</v>
      </c>
      <c r="Y150" s="239"/>
      <c r="Z150" s="240"/>
      <c r="AA150" s="241"/>
      <c r="AB150" s="242"/>
      <c r="AC150" s="243"/>
    </row>
    <row r="151" spans="1:29" x14ac:dyDescent="0.25">
      <c r="A151" s="222" t="str">
        <f>IF('concesión 2026'!A152="","",'concesión 2026'!A152)</f>
        <v/>
      </c>
      <c r="B151" s="223" t="str">
        <f>IF('concesión 2026'!B152="","",'concesión 2026'!B152)</f>
        <v/>
      </c>
      <c r="C151" s="224" t="str">
        <f>IF('concesión 2026'!C152="","",'concesión 2026'!C152)</f>
        <v/>
      </c>
      <c r="D151" s="224" t="str">
        <f>IF('concesión 2026'!D152="","",'concesión 2026'!D152)</f>
        <v/>
      </c>
      <c r="E151" s="621" t="str">
        <f>IF('concesión 2026'!E152="","",'concesión 2026'!E152)</f>
        <v/>
      </c>
      <c r="F151" s="225" t="str">
        <f>IF('concesión 2026'!F152="","",'concesión 2026'!F152)</f>
        <v/>
      </c>
      <c r="G151" s="226" t="str">
        <f>IF('concesión 2026'!G152="","",'concesión 2026'!G152)</f>
        <v/>
      </c>
      <c r="H151" s="226" t="str">
        <f>IF('concesión 2026'!H152="","",'concesión 2026'!H152)</f>
        <v/>
      </c>
      <c r="I151" s="227" t="str">
        <f>IF('concesión 2026'!I152="","",'concesión 2026'!I152)</f>
        <v/>
      </c>
      <c r="J151" s="227" t="str">
        <f>IF('concesión 2026'!J152="","",'concesión 2026'!J152)</f>
        <v/>
      </c>
      <c r="K151" s="228" t="str">
        <f>IF('concesión 2026'!K152="","",'concesión 2026'!K152)</f>
        <v/>
      </c>
      <c r="L151" s="229" t="str">
        <f>'concesión 2026'!L152</f>
        <v/>
      </c>
      <c r="M151" s="229" t="str">
        <f>'concesión 2026'!M152</f>
        <v/>
      </c>
      <c r="N151" s="633">
        <f>'concesión 2026'!N152</f>
        <v>0</v>
      </c>
      <c r="O151" s="230">
        <f>'concesión 2026'!O152</f>
        <v>0</v>
      </c>
      <c r="P151" s="231" t="str">
        <f t="shared" si="25"/>
        <v/>
      </c>
      <c r="Q151" s="232" t="str">
        <f t="shared" si="26"/>
        <v/>
      </c>
      <c r="R151" s="233" t="str">
        <f t="shared" si="27"/>
        <v/>
      </c>
      <c r="S151" s="234" t="str">
        <f t="shared" si="28"/>
        <v/>
      </c>
      <c r="T151" s="234" t="str">
        <f t="shared" si="29"/>
        <v/>
      </c>
      <c r="U151" s="235">
        <f>IF($S151="",0,IF(ISBLANK($T151)=TRUE(),360,DAYS360($S151,$T151)+1)+IF(DAY($T151)=31,VLOOKUP(MONTH($T151),formula!$B$1:$D$12,3))+IF(AND(MONTH($T151)=2,DAY($T151)=28),2,0))-Z151-AA151</f>
        <v>0</v>
      </c>
      <c r="V151" s="236">
        <f t="shared" si="30"/>
        <v>0</v>
      </c>
      <c r="W151" s="237">
        <f t="shared" si="31"/>
        <v>0</v>
      </c>
      <c r="X151" s="238">
        <f t="shared" si="32"/>
        <v>0</v>
      </c>
      <c r="Y151" s="239"/>
      <c r="Z151" s="240"/>
      <c r="AA151" s="241"/>
      <c r="AB151" s="242"/>
      <c r="AC151" s="243"/>
    </row>
    <row r="152" spans="1:29" x14ac:dyDescent="0.25">
      <c r="A152" s="222" t="str">
        <f>IF('concesión 2026'!A153="","",'concesión 2026'!A153)</f>
        <v/>
      </c>
      <c r="B152" s="223" t="str">
        <f>IF('concesión 2026'!B153="","",'concesión 2026'!B153)</f>
        <v/>
      </c>
      <c r="C152" s="224" t="str">
        <f>IF('concesión 2026'!C153="","",'concesión 2026'!C153)</f>
        <v/>
      </c>
      <c r="D152" s="224" t="str">
        <f>IF('concesión 2026'!D153="","",'concesión 2026'!D153)</f>
        <v/>
      </c>
      <c r="E152" s="621" t="str">
        <f>IF('concesión 2026'!E153="","",'concesión 2026'!E153)</f>
        <v/>
      </c>
      <c r="F152" s="225" t="str">
        <f>IF('concesión 2026'!F153="","",'concesión 2026'!F153)</f>
        <v/>
      </c>
      <c r="G152" s="226" t="str">
        <f>IF('concesión 2026'!G153="","",'concesión 2026'!G153)</f>
        <v/>
      </c>
      <c r="H152" s="226" t="str">
        <f>IF('concesión 2026'!H153="","",'concesión 2026'!H153)</f>
        <v/>
      </c>
      <c r="I152" s="227" t="str">
        <f>IF('concesión 2026'!I153="","",'concesión 2026'!I153)</f>
        <v/>
      </c>
      <c r="J152" s="227" t="str">
        <f>IF('concesión 2026'!J153="","",'concesión 2026'!J153)</f>
        <v/>
      </c>
      <c r="K152" s="228" t="str">
        <f>IF('concesión 2026'!K153="","",'concesión 2026'!K153)</f>
        <v/>
      </c>
      <c r="L152" s="229" t="str">
        <f>'concesión 2026'!L153</f>
        <v/>
      </c>
      <c r="M152" s="229" t="str">
        <f>'concesión 2026'!M153</f>
        <v/>
      </c>
      <c r="N152" s="633">
        <f>'concesión 2026'!N153</f>
        <v>0</v>
      </c>
      <c r="O152" s="230">
        <f>'concesión 2026'!O153</f>
        <v>0</v>
      </c>
      <c r="P152" s="231" t="str">
        <f t="shared" si="25"/>
        <v/>
      </c>
      <c r="Q152" s="232" t="str">
        <f t="shared" si="26"/>
        <v/>
      </c>
      <c r="R152" s="233" t="str">
        <f t="shared" si="27"/>
        <v/>
      </c>
      <c r="S152" s="234" t="str">
        <f t="shared" si="28"/>
        <v/>
      </c>
      <c r="T152" s="234" t="str">
        <f t="shared" si="29"/>
        <v/>
      </c>
      <c r="U152" s="235">
        <f>IF($S152="",0,IF(ISBLANK($T152)=TRUE(),360,DAYS360($S152,$T152)+1)+IF(DAY($T152)=31,VLOOKUP(MONTH($T152),formula!$B$1:$D$12,3))+IF(AND(MONTH($T152)=2,DAY($T152)=28),2,0))-Z152-AA152</f>
        <v>0</v>
      </c>
      <c r="V152" s="236">
        <f t="shared" si="30"/>
        <v>0</v>
      </c>
      <c r="W152" s="237">
        <f t="shared" si="31"/>
        <v>0</v>
      </c>
      <c r="X152" s="238">
        <f t="shared" si="32"/>
        <v>0</v>
      </c>
      <c r="Y152" s="239"/>
      <c r="Z152" s="240"/>
      <c r="AA152" s="241"/>
      <c r="AB152" s="242"/>
      <c r="AC152" s="243"/>
    </row>
    <row r="153" spans="1:29" x14ac:dyDescent="0.25">
      <c r="A153" s="222" t="str">
        <f>IF('concesión 2026'!A154="","",'concesión 2026'!A154)</f>
        <v/>
      </c>
      <c r="B153" s="223" t="str">
        <f>IF('concesión 2026'!B154="","",'concesión 2026'!B154)</f>
        <v/>
      </c>
      <c r="C153" s="224" t="str">
        <f>IF('concesión 2026'!C154="","",'concesión 2026'!C154)</f>
        <v/>
      </c>
      <c r="D153" s="224" t="str">
        <f>IF('concesión 2026'!D154="","",'concesión 2026'!D154)</f>
        <v/>
      </c>
      <c r="E153" s="621" t="str">
        <f>IF('concesión 2026'!E154="","",'concesión 2026'!E154)</f>
        <v/>
      </c>
      <c r="F153" s="225" t="str">
        <f>IF('concesión 2026'!F154="","",'concesión 2026'!F154)</f>
        <v/>
      </c>
      <c r="G153" s="226" t="str">
        <f>IF('concesión 2026'!G154="","",'concesión 2026'!G154)</f>
        <v/>
      </c>
      <c r="H153" s="226" t="str">
        <f>IF('concesión 2026'!H154="","",'concesión 2026'!H154)</f>
        <v/>
      </c>
      <c r="I153" s="227" t="str">
        <f>IF('concesión 2026'!I154="","",'concesión 2026'!I154)</f>
        <v/>
      </c>
      <c r="J153" s="227" t="str">
        <f>IF('concesión 2026'!J154="","",'concesión 2026'!J154)</f>
        <v/>
      </c>
      <c r="K153" s="228" t="str">
        <f>IF('concesión 2026'!K154="","",'concesión 2026'!K154)</f>
        <v/>
      </c>
      <c r="L153" s="229" t="str">
        <f>'concesión 2026'!L154</f>
        <v/>
      </c>
      <c r="M153" s="229" t="str">
        <f>'concesión 2026'!M154</f>
        <v/>
      </c>
      <c r="N153" s="633">
        <f>'concesión 2026'!N154</f>
        <v>0</v>
      </c>
      <c r="O153" s="230">
        <f>'concesión 2026'!O154</f>
        <v>0</v>
      </c>
      <c r="P153" s="231" t="str">
        <f t="shared" si="25"/>
        <v/>
      </c>
      <c r="Q153" s="232" t="str">
        <f t="shared" si="26"/>
        <v/>
      </c>
      <c r="R153" s="233" t="str">
        <f t="shared" si="27"/>
        <v/>
      </c>
      <c r="S153" s="234" t="str">
        <f t="shared" si="28"/>
        <v/>
      </c>
      <c r="T153" s="234" t="str">
        <f t="shared" si="29"/>
        <v/>
      </c>
      <c r="U153" s="235">
        <f>IF($S153="",0,IF(ISBLANK($T153)=TRUE(),360,DAYS360($S153,$T153)+1)+IF(DAY($T153)=31,VLOOKUP(MONTH($T153),formula!$B$1:$D$12,3))+IF(AND(MONTH($T153)=2,DAY($T153)=28),2,0))-Z153-AA153</f>
        <v>0</v>
      </c>
      <c r="V153" s="236">
        <f t="shared" si="30"/>
        <v>0</v>
      </c>
      <c r="W153" s="237">
        <f t="shared" si="31"/>
        <v>0</v>
      </c>
      <c r="X153" s="238">
        <f t="shared" si="32"/>
        <v>0</v>
      </c>
      <c r="Y153" s="239"/>
      <c r="Z153" s="240"/>
      <c r="AA153" s="241"/>
      <c r="AB153" s="242"/>
      <c r="AC153" s="243"/>
    </row>
    <row r="154" spans="1:29" x14ac:dyDescent="0.25">
      <c r="A154" s="222" t="str">
        <f>IF('concesión 2026'!A155="","",'concesión 2026'!A155)</f>
        <v/>
      </c>
      <c r="B154" s="223" t="str">
        <f>IF('concesión 2026'!B155="","",'concesión 2026'!B155)</f>
        <v/>
      </c>
      <c r="C154" s="224" t="str">
        <f>IF('concesión 2026'!C155="","",'concesión 2026'!C155)</f>
        <v/>
      </c>
      <c r="D154" s="224" t="str">
        <f>IF('concesión 2026'!D155="","",'concesión 2026'!D155)</f>
        <v/>
      </c>
      <c r="E154" s="621" t="str">
        <f>IF('concesión 2026'!E155="","",'concesión 2026'!E155)</f>
        <v/>
      </c>
      <c r="F154" s="225" t="str">
        <f>IF('concesión 2026'!F155="","",'concesión 2026'!F155)</f>
        <v/>
      </c>
      <c r="G154" s="226" t="str">
        <f>IF('concesión 2026'!G155="","",'concesión 2026'!G155)</f>
        <v/>
      </c>
      <c r="H154" s="226" t="str">
        <f>IF('concesión 2026'!H155="","",'concesión 2026'!H155)</f>
        <v/>
      </c>
      <c r="I154" s="227" t="str">
        <f>IF('concesión 2026'!I155="","",'concesión 2026'!I155)</f>
        <v/>
      </c>
      <c r="J154" s="227" t="str">
        <f>IF('concesión 2026'!J155="","",'concesión 2026'!J155)</f>
        <v/>
      </c>
      <c r="K154" s="228" t="str">
        <f>IF('concesión 2026'!K155="","",'concesión 2026'!K155)</f>
        <v/>
      </c>
      <c r="L154" s="229" t="str">
        <f>'concesión 2026'!L155</f>
        <v/>
      </c>
      <c r="M154" s="229" t="str">
        <f>'concesión 2026'!M155</f>
        <v/>
      </c>
      <c r="N154" s="633">
        <f>'concesión 2026'!N155</f>
        <v>0</v>
      </c>
      <c r="O154" s="230">
        <f>'concesión 2026'!O155</f>
        <v>0</v>
      </c>
      <c r="P154" s="231" t="str">
        <f t="shared" si="25"/>
        <v/>
      </c>
      <c r="Q154" s="232" t="str">
        <f t="shared" si="26"/>
        <v/>
      </c>
      <c r="R154" s="233" t="str">
        <f t="shared" si="27"/>
        <v/>
      </c>
      <c r="S154" s="234" t="str">
        <f t="shared" si="28"/>
        <v/>
      </c>
      <c r="T154" s="234" t="str">
        <f t="shared" si="29"/>
        <v/>
      </c>
      <c r="U154" s="235">
        <f>IF($S154="",0,IF(ISBLANK($T154)=TRUE(),360,DAYS360($S154,$T154)+1)+IF(DAY($T154)=31,VLOOKUP(MONTH($T154),formula!$B$1:$D$12,3))+IF(AND(MONTH($T154)=2,DAY($T154)=28),2,0))-Z154-AA154</f>
        <v>0</v>
      </c>
      <c r="V154" s="236">
        <f t="shared" si="30"/>
        <v>0</v>
      </c>
      <c r="W154" s="237">
        <f t="shared" si="31"/>
        <v>0</v>
      </c>
      <c r="X154" s="238">
        <f t="shared" si="32"/>
        <v>0</v>
      </c>
      <c r="Y154" s="239"/>
      <c r="Z154" s="240"/>
      <c r="AA154" s="241"/>
      <c r="AB154" s="242"/>
      <c r="AC154" s="243"/>
    </row>
    <row r="155" spans="1:29" x14ac:dyDescent="0.25">
      <c r="A155" s="222" t="str">
        <f>IF('concesión 2026'!A156="","",'concesión 2026'!A156)</f>
        <v/>
      </c>
      <c r="B155" s="223" t="str">
        <f>IF('concesión 2026'!B156="","",'concesión 2026'!B156)</f>
        <v/>
      </c>
      <c r="C155" s="224" t="str">
        <f>IF('concesión 2026'!C156="","",'concesión 2026'!C156)</f>
        <v/>
      </c>
      <c r="D155" s="224" t="str">
        <f>IF('concesión 2026'!D156="","",'concesión 2026'!D156)</f>
        <v/>
      </c>
      <c r="E155" s="621" t="str">
        <f>IF('concesión 2026'!E156="","",'concesión 2026'!E156)</f>
        <v/>
      </c>
      <c r="F155" s="225" t="str">
        <f>IF('concesión 2026'!F156="","",'concesión 2026'!F156)</f>
        <v/>
      </c>
      <c r="G155" s="226" t="str">
        <f>IF('concesión 2026'!G156="","",'concesión 2026'!G156)</f>
        <v/>
      </c>
      <c r="H155" s="226" t="str">
        <f>IF('concesión 2026'!H156="","",'concesión 2026'!H156)</f>
        <v/>
      </c>
      <c r="I155" s="227" t="str">
        <f>IF('concesión 2026'!I156="","",'concesión 2026'!I156)</f>
        <v/>
      </c>
      <c r="J155" s="227" t="str">
        <f>IF('concesión 2026'!J156="","",'concesión 2026'!J156)</f>
        <v/>
      </c>
      <c r="K155" s="228" t="str">
        <f>IF('concesión 2026'!K156="","",'concesión 2026'!K156)</f>
        <v/>
      </c>
      <c r="L155" s="229" t="str">
        <f>'concesión 2026'!L156</f>
        <v/>
      </c>
      <c r="M155" s="229" t="str">
        <f>'concesión 2026'!M156</f>
        <v/>
      </c>
      <c r="N155" s="633">
        <f>'concesión 2026'!N156</f>
        <v>0</v>
      </c>
      <c r="O155" s="230">
        <f>'concesión 2026'!O156</f>
        <v>0</v>
      </c>
      <c r="P155" s="231" t="str">
        <f t="shared" si="25"/>
        <v/>
      </c>
      <c r="Q155" s="232" t="str">
        <f t="shared" si="26"/>
        <v/>
      </c>
      <c r="R155" s="233" t="str">
        <f t="shared" si="27"/>
        <v/>
      </c>
      <c r="S155" s="234" t="str">
        <f t="shared" si="28"/>
        <v/>
      </c>
      <c r="T155" s="234" t="str">
        <f t="shared" si="29"/>
        <v/>
      </c>
      <c r="U155" s="235">
        <f>IF($S155="",0,IF(ISBLANK($T155)=TRUE(),360,DAYS360($S155,$T155)+1)+IF(DAY($T155)=31,VLOOKUP(MONTH($T155),formula!$B$1:$D$12,3))+IF(AND(MONTH($T155)=2,DAY($T155)=28),2,0))-Z155-AA155</f>
        <v>0</v>
      </c>
      <c r="V155" s="236">
        <f t="shared" si="30"/>
        <v>0</v>
      </c>
      <c r="W155" s="237">
        <f t="shared" si="31"/>
        <v>0</v>
      </c>
      <c r="X155" s="238">
        <f t="shared" si="32"/>
        <v>0</v>
      </c>
      <c r="Y155" s="239"/>
      <c r="Z155" s="240"/>
      <c r="AA155" s="241"/>
      <c r="AB155" s="242"/>
      <c r="AC155" s="243"/>
    </row>
    <row r="156" spans="1:29" x14ac:dyDescent="0.25">
      <c r="A156" s="222" t="str">
        <f>IF('concesión 2026'!A157="","",'concesión 2026'!A157)</f>
        <v/>
      </c>
      <c r="B156" s="223" t="str">
        <f>IF('concesión 2026'!B157="","",'concesión 2026'!B157)</f>
        <v/>
      </c>
      <c r="C156" s="224" t="str">
        <f>IF('concesión 2026'!C157="","",'concesión 2026'!C157)</f>
        <v/>
      </c>
      <c r="D156" s="224" t="str">
        <f>IF('concesión 2026'!D157="","",'concesión 2026'!D157)</f>
        <v/>
      </c>
      <c r="E156" s="621" t="str">
        <f>IF('concesión 2026'!E157="","",'concesión 2026'!E157)</f>
        <v/>
      </c>
      <c r="F156" s="225" t="str">
        <f>IF('concesión 2026'!F157="","",'concesión 2026'!F157)</f>
        <v/>
      </c>
      <c r="G156" s="226" t="str">
        <f>IF('concesión 2026'!G157="","",'concesión 2026'!G157)</f>
        <v/>
      </c>
      <c r="H156" s="226" t="str">
        <f>IF('concesión 2026'!H157="","",'concesión 2026'!H157)</f>
        <v/>
      </c>
      <c r="I156" s="227" t="str">
        <f>IF('concesión 2026'!I157="","",'concesión 2026'!I157)</f>
        <v/>
      </c>
      <c r="J156" s="227" t="str">
        <f>IF('concesión 2026'!J157="","",'concesión 2026'!J157)</f>
        <v/>
      </c>
      <c r="K156" s="228" t="str">
        <f>IF('concesión 2026'!K157="","",'concesión 2026'!K157)</f>
        <v/>
      </c>
      <c r="L156" s="229" t="str">
        <f>'concesión 2026'!L157</f>
        <v/>
      </c>
      <c r="M156" s="229" t="str">
        <f>'concesión 2026'!M157</f>
        <v/>
      </c>
      <c r="N156" s="633">
        <f>'concesión 2026'!N157</f>
        <v>0</v>
      </c>
      <c r="O156" s="230">
        <f>'concesión 2026'!O157</f>
        <v>0</v>
      </c>
      <c r="P156" s="231" t="str">
        <f t="shared" si="25"/>
        <v/>
      </c>
      <c r="Q156" s="232" t="str">
        <f t="shared" si="26"/>
        <v/>
      </c>
      <c r="R156" s="233" t="str">
        <f t="shared" si="27"/>
        <v/>
      </c>
      <c r="S156" s="234" t="str">
        <f t="shared" si="28"/>
        <v/>
      </c>
      <c r="T156" s="234" t="str">
        <f t="shared" si="29"/>
        <v/>
      </c>
      <c r="U156" s="235">
        <f>IF($S156="",0,IF(ISBLANK($T156)=TRUE(),360,DAYS360($S156,$T156)+1)+IF(DAY($T156)=31,VLOOKUP(MONTH($T156),formula!$B$1:$D$12,3))+IF(AND(MONTH($T156)=2,DAY($T156)=28),2,0))-Z156-AA156</f>
        <v>0</v>
      </c>
      <c r="V156" s="236">
        <f t="shared" si="30"/>
        <v>0</v>
      </c>
      <c r="W156" s="237">
        <f t="shared" si="31"/>
        <v>0</v>
      </c>
      <c r="X156" s="238">
        <f t="shared" si="32"/>
        <v>0</v>
      </c>
      <c r="Y156" s="239"/>
      <c r="Z156" s="240"/>
      <c r="AA156" s="241"/>
      <c r="AB156" s="242"/>
      <c r="AC156" s="243"/>
    </row>
    <row r="157" spans="1:29" x14ac:dyDescent="0.25">
      <c r="A157" s="222" t="str">
        <f>IF('concesión 2026'!A158="","",'concesión 2026'!A158)</f>
        <v/>
      </c>
      <c r="B157" s="223" t="str">
        <f>IF('concesión 2026'!B158="","",'concesión 2026'!B158)</f>
        <v/>
      </c>
      <c r="C157" s="224" t="str">
        <f>IF('concesión 2026'!C158="","",'concesión 2026'!C158)</f>
        <v/>
      </c>
      <c r="D157" s="224" t="str">
        <f>IF('concesión 2026'!D158="","",'concesión 2026'!D158)</f>
        <v/>
      </c>
      <c r="E157" s="621" t="str">
        <f>IF('concesión 2026'!E158="","",'concesión 2026'!E158)</f>
        <v/>
      </c>
      <c r="F157" s="225" t="str">
        <f>IF('concesión 2026'!F158="","",'concesión 2026'!F158)</f>
        <v/>
      </c>
      <c r="G157" s="226" t="str">
        <f>IF('concesión 2026'!G158="","",'concesión 2026'!G158)</f>
        <v/>
      </c>
      <c r="H157" s="226" t="str">
        <f>IF('concesión 2026'!H158="","",'concesión 2026'!H158)</f>
        <v/>
      </c>
      <c r="I157" s="227" t="str">
        <f>IF('concesión 2026'!I158="","",'concesión 2026'!I158)</f>
        <v/>
      </c>
      <c r="J157" s="227" t="str">
        <f>IF('concesión 2026'!J158="","",'concesión 2026'!J158)</f>
        <v/>
      </c>
      <c r="K157" s="228" t="str">
        <f>IF('concesión 2026'!K158="","",'concesión 2026'!K158)</f>
        <v/>
      </c>
      <c r="L157" s="229" t="str">
        <f>'concesión 2026'!L158</f>
        <v/>
      </c>
      <c r="M157" s="229" t="str">
        <f>'concesión 2026'!M158</f>
        <v/>
      </c>
      <c r="N157" s="633">
        <f>'concesión 2026'!N158</f>
        <v>0</v>
      </c>
      <c r="O157" s="230">
        <f>'concesión 2026'!O158</f>
        <v>0</v>
      </c>
      <c r="P157" s="231" t="str">
        <f t="shared" si="25"/>
        <v/>
      </c>
      <c r="Q157" s="232" t="str">
        <f t="shared" si="26"/>
        <v/>
      </c>
      <c r="R157" s="233" t="str">
        <f t="shared" si="27"/>
        <v/>
      </c>
      <c r="S157" s="234" t="str">
        <f t="shared" si="28"/>
        <v/>
      </c>
      <c r="T157" s="234" t="str">
        <f t="shared" si="29"/>
        <v/>
      </c>
      <c r="U157" s="235">
        <f>IF($S157="",0,IF(ISBLANK($T157)=TRUE(),360,DAYS360($S157,$T157)+1)+IF(DAY($T157)=31,VLOOKUP(MONTH($T157),formula!$B$1:$D$12,3))+IF(AND(MONTH($T157)=2,DAY($T157)=28),2,0))-Z157-AA157</f>
        <v>0</v>
      </c>
      <c r="V157" s="236">
        <f t="shared" si="30"/>
        <v>0</v>
      </c>
      <c r="W157" s="237">
        <f t="shared" si="31"/>
        <v>0</v>
      </c>
      <c r="X157" s="238">
        <f t="shared" si="32"/>
        <v>0</v>
      </c>
      <c r="Y157" s="239"/>
      <c r="Z157" s="240"/>
      <c r="AA157" s="241"/>
      <c r="AB157" s="242"/>
      <c r="AC157" s="243"/>
    </row>
    <row r="158" spans="1:29" x14ac:dyDescent="0.25">
      <c r="A158" s="222" t="str">
        <f>IF('concesión 2026'!A159="","",'concesión 2026'!A159)</f>
        <v/>
      </c>
      <c r="B158" s="223" t="str">
        <f>IF('concesión 2026'!B159="","",'concesión 2026'!B159)</f>
        <v/>
      </c>
      <c r="C158" s="224" t="str">
        <f>IF('concesión 2026'!C159="","",'concesión 2026'!C159)</f>
        <v/>
      </c>
      <c r="D158" s="224" t="str">
        <f>IF('concesión 2026'!D159="","",'concesión 2026'!D159)</f>
        <v/>
      </c>
      <c r="E158" s="621" t="str">
        <f>IF('concesión 2026'!E159="","",'concesión 2026'!E159)</f>
        <v/>
      </c>
      <c r="F158" s="225" t="str">
        <f>IF('concesión 2026'!F159="","",'concesión 2026'!F159)</f>
        <v/>
      </c>
      <c r="G158" s="226" t="str">
        <f>IF('concesión 2026'!G159="","",'concesión 2026'!G159)</f>
        <v/>
      </c>
      <c r="H158" s="226" t="str">
        <f>IF('concesión 2026'!H159="","",'concesión 2026'!H159)</f>
        <v/>
      </c>
      <c r="I158" s="227" t="str">
        <f>IF('concesión 2026'!I159="","",'concesión 2026'!I159)</f>
        <v/>
      </c>
      <c r="J158" s="227" t="str">
        <f>IF('concesión 2026'!J159="","",'concesión 2026'!J159)</f>
        <v/>
      </c>
      <c r="K158" s="228" t="str">
        <f>IF('concesión 2026'!K159="","",'concesión 2026'!K159)</f>
        <v/>
      </c>
      <c r="L158" s="229" t="str">
        <f>'concesión 2026'!L159</f>
        <v/>
      </c>
      <c r="M158" s="229" t="str">
        <f>'concesión 2026'!M159</f>
        <v/>
      </c>
      <c r="N158" s="633">
        <f>'concesión 2026'!N159</f>
        <v>0</v>
      </c>
      <c r="O158" s="230">
        <f>'concesión 2026'!O159</f>
        <v>0</v>
      </c>
      <c r="P158" s="231" t="str">
        <f t="shared" si="25"/>
        <v/>
      </c>
      <c r="Q158" s="232" t="str">
        <f t="shared" si="26"/>
        <v/>
      </c>
      <c r="R158" s="233" t="str">
        <f t="shared" si="27"/>
        <v/>
      </c>
      <c r="S158" s="234" t="str">
        <f t="shared" si="28"/>
        <v/>
      </c>
      <c r="T158" s="234" t="str">
        <f t="shared" si="29"/>
        <v/>
      </c>
      <c r="U158" s="235">
        <f>IF($S158="",0,IF(ISBLANK($T158)=TRUE(),360,DAYS360($S158,$T158)+1)+IF(DAY($T158)=31,VLOOKUP(MONTH($T158),formula!$B$1:$D$12,3))+IF(AND(MONTH($T158)=2,DAY($T158)=28),2,0))-Z158-AA158</f>
        <v>0</v>
      </c>
      <c r="V158" s="236">
        <f t="shared" si="30"/>
        <v>0</v>
      </c>
      <c r="W158" s="237">
        <f t="shared" si="31"/>
        <v>0</v>
      </c>
      <c r="X158" s="238">
        <f t="shared" si="32"/>
        <v>0</v>
      </c>
      <c r="Y158" s="239"/>
      <c r="Z158" s="240"/>
      <c r="AA158" s="241"/>
      <c r="AB158" s="242"/>
      <c r="AC158" s="243"/>
    </row>
    <row r="159" spans="1:29" x14ac:dyDescent="0.25">
      <c r="A159" s="222" t="str">
        <f>IF('concesión 2026'!A160="","",'concesión 2026'!A160)</f>
        <v/>
      </c>
      <c r="B159" s="223" t="str">
        <f>IF('concesión 2026'!B160="","",'concesión 2026'!B160)</f>
        <v/>
      </c>
      <c r="C159" s="224" t="str">
        <f>IF('concesión 2026'!C160="","",'concesión 2026'!C160)</f>
        <v/>
      </c>
      <c r="D159" s="224" t="str">
        <f>IF('concesión 2026'!D160="","",'concesión 2026'!D160)</f>
        <v/>
      </c>
      <c r="E159" s="621" t="str">
        <f>IF('concesión 2026'!E160="","",'concesión 2026'!E160)</f>
        <v/>
      </c>
      <c r="F159" s="225" t="str">
        <f>IF('concesión 2026'!F160="","",'concesión 2026'!F160)</f>
        <v/>
      </c>
      <c r="G159" s="226" t="str">
        <f>IF('concesión 2026'!G160="","",'concesión 2026'!G160)</f>
        <v/>
      </c>
      <c r="H159" s="226" t="str">
        <f>IF('concesión 2026'!H160="","",'concesión 2026'!H160)</f>
        <v/>
      </c>
      <c r="I159" s="227" t="str">
        <f>IF('concesión 2026'!I160="","",'concesión 2026'!I160)</f>
        <v/>
      </c>
      <c r="J159" s="227" t="str">
        <f>IF('concesión 2026'!J160="","",'concesión 2026'!J160)</f>
        <v/>
      </c>
      <c r="K159" s="228" t="str">
        <f>IF('concesión 2026'!K160="","",'concesión 2026'!K160)</f>
        <v/>
      </c>
      <c r="L159" s="229" t="str">
        <f>'concesión 2026'!L160</f>
        <v/>
      </c>
      <c r="M159" s="229" t="str">
        <f>'concesión 2026'!M160</f>
        <v/>
      </c>
      <c r="N159" s="633">
        <f>'concesión 2026'!N160</f>
        <v>0</v>
      </c>
      <c r="O159" s="230">
        <f>'concesión 2026'!O160</f>
        <v>0</v>
      </c>
      <c r="P159" s="231" t="str">
        <f t="shared" si="25"/>
        <v/>
      </c>
      <c r="Q159" s="232" t="str">
        <f t="shared" si="26"/>
        <v/>
      </c>
      <c r="R159" s="233" t="str">
        <f t="shared" si="27"/>
        <v/>
      </c>
      <c r="S159" s="234" t="str">
        <f t="shared" si="28"/>
        <v/>
      </c>
      <c r="T159" s="234" t="str">
        <f t="shared" si="29"/>
        <v/>
      </c>
      <c r="U159" s="235">
        <f>IF($S159="",0,IF(ISBLANK($T159)=TRUE(),360,DAYS360($S159,$T159)+1)+IF(DAY($T159)=31,VLOOKUP(MONTH($T159),formula!$B$1:$D$12,3))+IF(AND(MONTH($T159)=2,DAY($T159)=28),2,0))-Z159-AA159</f>
        <v>0</v>
      </c>
      <c r="V159" s="236">
        <f t="shared" si="30"/>
        <v>0</v>
      </c>
      <c r="W159" s="237">
        <f t="shared" si="31"/>
        <v>0</v>
      </c>
      <c r="X159" s="238">
        <f t="shared" si="32"/>
        <v>0</v>
      </c>
      <c r="Y159" s="239"/>
      <c r="Z159" s="240"/>
      <c r="AA159" s="241"/>
      <c r="AB159" s="242"/>
      <c r="AC159" s="243"/>
    </row>
    <row r="160" spans="1:29" x14ac:dyDescent="0.25">
      <c r="A160" s="222" t="str">
        <f>IF('concesión 2026'!A161="","",'concesión 2026'!A161)</f>
        <v/>
      </c>
      <c r="B160" s="223" t="str">
        <f>IF('concesión 2026'!B161="","",'concesión 2026'!B161)</f>
        <v/>
      </c>
      <c r="C160" s="224" t="str">
        <f>IF('concesión 2026'!C161="","",'concesión 2026'!C161)</f>
        <v/>
      </c>
      <c r="D160" s="224" t="str">
        <f>IF('concesión 2026'!D161="","",'concesión 2026'!D161)</f>
        <v/>
      </c>
      <c r="E160" s="621" t="str">
        <f>IF('concesión 2026'!E161="","",'concesión 2026'!E161)</f>
        <v/>
      </c>
      <c r="F160" s="225" t="str">
        <f>IF('concesión 2026'!F161="","",'concesión 2026'!F161)</f>
        <v/>
      </c>
      <c r="G160" s="226" t="str">
        <f>IF('concesión 2026'!G161="","",'concesión 2026'!G161)</f>
        <v/>
      </c>
      <c r="H160" s="226" t="str">
        <f>IF('concesión 2026'!H161="","",'concesión 2026'!H161)</f>
        <v/>
      </c>
      <c r="I160" s="227" t="str">
        <f>IF('concesión 2026'!I161="","",'concesión 2026'!I161)</f>
        <v/>
      </c>
      <c r="J160" s="227" t="str">
        <f>IF('concesión 2026'!J161="","",'concesión 2026'!J161)</f>
        <v/>
      </c>
      <c r="K160" s="228" t="str">
        <f>IF('concesión 2026'!K161="","",'concesión 2026'!K161)</f>
        <v/>
      </c>
      <c r="L160" s="229" t="str">
        <f>'concesión 2026'!L161</f>
        <v/>
      </c>
      <c r="M160" s="229" t="str">
        <f>'concesión 2026'!M161</f>
        <v/>
      </c>
      <c r="N160" s="633">
        <f>'concesión 2026'!N161</f>
        <v>0</v>
      </c>
      <c r="O160" s="230">
        <f>'concesión 2026'!O161</f>
        <v>0</v>
      </c>
      <c r="P160" s="231" t="str">
        <f t="shared" si="25"/>
        <v/>
      </c>
      <c r="Q160" s="232" t="str">
        <f t="shared" si="26"/>
        <v/>
      </c>
      <c r="R160" s="233" t="str">
        <f t="shared" si="27"/>
        <v/>
      </c>
      <c r="S160" s="234" t="str">
        <f t="shared" si="28"/>
        <v/>
      </c>
      <c r="T160" s="234" t="str">
        <f t="shared" si="29"/>
        <v/>
      </c>
      <c r="U160" s="235">
        <f>IF($S160="",0,IF(ISBLANK($T160)=TRUE(),360,DAYS360($S160,$T160)+1)+IF(DAY($T160)=31,VLOOKUP(MONTH($T160),formula!$B$1:$D$12,3))+IF(AND(MONTH($T160)=2,DAY($T160)=28),2,0))-Z160-AA160</f>
        <v>0</v>
      </c>
      <c r="V160" s="236">
        <f t="shared" si="30"/>
        <v>0</v>
      </c>
      <c r="W160" s="237">
        <f t="shared" si="31"/>
        <v>0</v>
      </c>
      <c r="X160" s="238">
        <f t="shared" si="32"/>
        <v>0</v>
      </c>
      <c r="Y160" s="239"/>
      <c r="Z160" s="240"/>
      <c r="AA160" s="241"/>
      <c r="AB160" s="242"/>
      <c r="AC160" s="243"/>
    </row>
    <row r="161" spans="1:29" x14ac:dyDescent="0.25">
      <c r="A161" s="222" t="str">
        <f>IF('concesión 2026'!A162="","",'concesión 2026'!A162)</f>
        <v/>
      </c>
      <c r="B161" s="223" t="str">
        <f>IF('concesión 2026'!B162="","",'concesión 2026'!B162)</f>
        <v/>
      </c>
      <c r="C161" s="224" t="str">
        <f>IF('concesión 2026'!C162="","",'concesión 2026'!C162)</f>
        <v/>
      </c>
      <c r="D161" s="224" t="str">
        <f>IF('concesión 2026'!D162="","",'concesión 2026'!D162)</f>
        <v/>
      </c>
      <c r="E161" s="621" t="str">
        <f>IF('concesión 2026'!E162="","",'concesión 2026'!E162)</f>
        <v/>
      </c>
      <c r="F161" s="225" t="str">
        <f>IF('concesión 2026'!F162="","",'concesión 2026'!F162)</f>
        <v/>
      </c>
      <c r="G161" s="226" t="str">
        <f>IF('concesión 2026'!G162="","",'concesión 2026'!G162)</f>
        <v/>
      </c>
      <c r="H161" s="226" t="str">
        <f>IF('concesión 2026'!H162="","",'concesión 2026'!H162)</f>
        <v/>
      </c>
      <c r="I161" s="227" t="str">
        <f>IF('concesión 2026'!I162="","",'concesión 2026'!I162)</f>
        <v/>
      </c>
      <c r="J161" s="227" t="str">
        <f>IF('concesión 2026'!J162="","",'concesión 2026'!J162)</f>
        <v/>
      </c>
      <c r="K161" s="228" t="str">
        <f>IF('concesión 2026'!K162="","",'concesión 2026'!K162)</f>
        <v/>
      </c>
      <c r="L161" s="229" t="str">
        <f>'concesión 2026'!L162</f>
        <v/>
      </c>
      <c r="M161" s="229" t="str">
        <f>'concesión 2026'!M162</f>
        <v/>
      </c>
      <c r="N161" s="633">
        <f>'concesión 2026'!N162</f>
        <v>0</v>
      </c>
      <c r="O161" s="230">
        <f>'concesión 2026'!O162</f>
        <v>0</v>
      </c>
      <c r="P161" s="231" t="str">
        <f t="shared" si="25"/>
        <v/>
      </c>
      <c r="Q161" s="232" t="str">
        <f t="shared" si="26"/>
        <v/>
      </c>
      <c r="R161" s="233" t="str">
        <f t="shared" si="27"/>
        <v/>
      </c>
      <c r="S161" s="234" t="str">
        <f t="shared" si="28"/>
        <v/>
      </c>
      <c r="T161" s="234" t="str">
        <f t="shared" si="29"/>
        <v/>
      </c>
      <c r="U161" s="235">
        <f>IF($S161="",0,IF(ISBLANK($T161)=TRUE(),360,DAYS360($S161,$T161)+1)+IF(DAY($T161)=31,VLOOKUP(MONTH($T161),formula!$B$1:$D$12,3))+IF(AND(MONTH($T161)=2,DAY($T161)=28),2,0))-Z161-AA161</f>
        <v>0</v>
      </c>
      <c r="V161" s="236">
        <f t="shared" si="30"/>
        <v>0</v>
      </c>
      <c r="W161" s="237">
        <f t="shared" si="31"/>
        <v>0</v>
      </c>
      <c r="X161" s="238">
        <f t="shared" si="32"/>
        <v>0</v>
      </c>
      <c r="Y161" s="239"/>
      <c r="Z161" s="240"/>
      <c r="AA161" s="241"/>
      <c r="AB161" s="242"/>
      <c r="AC161" s="243"/>
    </row>
    <row r="162" spans="1:29" x14ac:dyDescent="0.25">
      <c r="A162" s="222" t="str">
        <f>IF('concesión 2026'!A163="","",'concesión 2026'!A163)</f>
        <v/>
      </c>
      <c r="B162" s="223" t="str">
        <f>IF('concesión 2026'!B163="","",'concesión 2026'!B163)</f>
        <v/>
      </c>
      <c r="C162" s="224" t="str">
        <f>IF('concesión 2026'!C163="","",'concesión 2026'!C163)</f>
        <v/>
      </c>
      <c r="D162" s="224" t="str">
        <f>IF('concesión 2026'!D163="","",'concesión 2026'!D163)</f>
        <v/>
      </c>
      <c r="E162" s="621" t="str">
        <f>IF('concesión 2026'!E163="","",'concesión 2026'!E163)</f>
        <v/>
      </c>
      <c r="F162" s="225" t="str">
        <f>IF('concesión 2026'!F163="","",'concesión 2026'!F163)</f>
        <v/>
      </c>
      <c r="G162" s="226" t="str">
        <f>IF('concesión 2026'!G163="","",'concesión 2026'!G163)</f>
        <v/>
      </c>
      <c r="H162" s="226" t="str">
        <f>IF('concesión 2026'!H163="","",'concesión 2026'!H163)</f>
        <v/>
      </c>
      <c r="I162" s="227" t="str">
        <f>IF('concesión 2026'!I163="","",'concesión 2026'!I163)</f>
        <v/>
      </c>
      <c r="J162" s="227" t="str">
        <f>IF('concesión 2026'!J163="","",'concesión 2026'!J163)</f>
        <v/>
      </c>
      <c r="K162" s="228" t="str">
        <f>IF('concesión 2026'!K163="","",'concesión 2026'!K163)</f>
        <v/>
      </c>
      <c r="L162" s="229" t="str">
        <f>'concesión 2026'!L163</f>
        <v/>
      </c>
      <c r="M162" s="229" t="str">
        <f>'concesión 2026'!M163</f>
        <v/>
      </c>
      <c r="N162" s="633">
        <f>'concesión 2026'!N163</f>
        <v>0</v>
      </c>
      <c r="O162" s="230">
        <f>'concesión 2026'!O163</f>
        <v>0</v>
      </c>
      <c r="P162" s="231" t="str">
        <f t="shared" si="25"/>
        <v/>
      </c>
      <c r="Q162" s="232" t="str">
        <f t="shared" si="26"/>
        <v/>
      </c>
      <c r="R162" s="233" t="str">
        <f t="shared" si="27"/>
        <v/>
      </c>
      <c r="S162" s="234" t="str">
        <f t="shared" si="28"/>
        <v/>
      </c>
      <c r="T162" s="234" t="str">
        <f t="shared" si="29"/>
        <v/>
      </c>
      <c r="U162" s="235">
        <f>IF($S162="",0,IF(ISBLANK($T162)=TRUE(),360,DAYS360($S162,$T162)+1)+IF(DAY($T162)=31,VLOOKUP(MONTH($T162),formula!$B$1:$D$12,3))+IF(AND(MONTH($T162)=2,DAY($T162)=28),2,0))-Z162-AA162</f>
        <v>0</v>
      </c>
      <c r="V162" s="236">
        <f t="shared" si="30"/>
        <v>0</v>
      </c>
      <c r="W162" s="237">
        <f t="shared" si="31"/>
        <v>0</v>
      </c>
      <c r="X162" s="238">
        <f t="shared" si="32"/>
        <v>0</v>
      </c>
      <c r="Y162" s="239"/>
      <c r="Z162" s="240"/>
      <c r="AA162" s="241"/>
      <c r="AB162" s="242"/>
      <c r="AC162" s="243"/>
    </row>
    <row r="163" spans="1:29" x14ac:dyDescent="0.25">
      <c r="A163" s="222" t="str">
        <f>IF('concesión 2026'!A164="","",'concesión 2026'!A164)</f>
        <v/>
      </c>
      <c r="B163" s="223" t="str">
        <f>IF('concesión 2026'!B164="","",'concesión 2026'!B164)</f>
        <v/>
      </c>
      <c r="C163" s="224" t="str">
        <f>IF('concesión 2026'!C164="","",'concesión 2026'!C164)</f>
        <v/>
      </c>
      <c r="D163" s="224" t="str">
        <f>IF('concesión 2026'!D164="","",'concesión 2026'!D164)</f>
        <v/>
      </c>
      <c r="E163" s="621" t="str">
        <f>IF('concesión 2026'!E164="","",'concesión 2026'!E164)</f>
        <v/>
      </c>
      <c r="F163" s="225" t="str">
        <f>IF('concesión 2026'!F164="","",'concesión 2026'!F164)</f>
        <v/>
      </c>
      <c r="G163" s="226" t="str">
        <f>IF('concesión 2026'!G164="","",'concesión 2026'!G164)</f>
        <v/>
      </c>
      <c r="H163" s="226" t="str">
        <f>IF('concesión 2026'!H164="","",'concesión 2026'!H164)</f>
        <v/>
      </c>
      <c r="I163" s="227" t="str">
        <f>IF('concesión 2026'!I164="","",'concesión 2026'!I164)</f>
        <v/>
      </c>
      <c r="J163" s="227" t="str">
        <f>IF('concesión 2026'!J164="","",'concesión 2026'!J164)</f>
        <v/>
      </c>
      <c r="K163" s="228" t="str">
        <f>IF('concesión 2026'!K164="","",'concesión 2026'!K164)</f>
        <v/>
      </c>
      <c r="L163" s="229" t="str">
        <f>'concesión 2026'!L164</f>
        <v/>
      </c>
      <c r="M163" s="229" t="str">
        <f>'concesión 2026'!M164</f>
        <v/>
      </c>
      <c r="N163" s="633">
        <f>'concesión 2026'!N164</f>
        <v>0</v>
      </c>
      <c r="O163" s="230">
        <f>'concesión 2026'!O164</f>
        <v>0</v>
      </c>
      <c r="P163" s="231" t="str">
        <f t="shared" si="25"/>
        <v/>
      </c>
      <c r="Q163" s="232" t="str">
        <f t="shared" si="26"/>
        <v/>
      </c>
      <c r="R163" s="233" t="str">
        <f t="shared" si="27"/>
        <v/>
      </c>
      <c r="S163" s="234" t="str">
        <f t="shared" si="28"/>
        <v/>
      </c>
      <c r="T163" s="234" t="str">
        <f t="shared" si="29"/>
        <v/>
      </c>
      <c r="U163" s="235">
        <f>IF($S163="",0,IF(ISBLANK($T163)=TRUE(),360,DAYS360($S163,$T163)+1)+IF(DAY($T163)=31,VLOOKUP(MONTH($T163),formula!$B$1:$D$12,3))+IF(AND(MONTH($T163)=2,DAY($T163)=28),2,0))-Z163-AA163</f>
        <v>0</v>
      </c>
      <c r="V163" s="236">
        <f t="shared" si="30"/>
        <v>0</v>
      </c>
      <c r="W163" s="237">
        <f t="shared" si="31"/>
        <v>0</v>
      </c>
      <c r="X163" s="238">
        <f t="shared" si="32"/>
        <v>0</v>
      </c>
      <c r="Y163" s="239"/>
      <c r="Z163" s="240"/>
      <c r="AA163" s="241"/>
      <c r="AB163" s="242"/>
      <c r="AC163" s="243"/>
    </row>
    <row r="164" spans="1:29" x14ac:dyDescent="0.25">
      <c r="A164" s="222" t="str">
        <f>IF('concesión 2026'!A165="","",'concesión 2026'!A165)</f>
        <v/>
      </c>
      <c r="B164" s="223" t="str">
        <f>IF('concesión 2026'!B165="","",'concesión 2026'!B165)</f>
        <v/>
      </c>
      <c r="C164" s="224" t="str">
        <f>IF('concesión 2026'!C165="","",'concesión 2026'!C165)</f>
        <v/>
      </c>
      <c r="D164" s="224" t="str">
        <f>IF('concesión 2026'!D165="","",'concesión 2026'!D165)</f>
        <v/>
      </c>
      <c r="E164" s="621" t="str">
        <f>IF('concesión 2026'!E165="","",'concesión 2026'!E165)</f>
        <v/>
      </c>
      <c r="F164" s="225" t="str">
        <f>IF('concesión 2026'!F165="","",'concesión 2026'!F165)</f>
        <v/>
      </c>
      <c r="G164" s="226" t="str">
        <f>IF('concesión 2026'!G165="","",'concesión 2026'!G165)</f>
        <v/>
      </c>
      <c r="H164" s="226" t="str">
        <f>IF('concesión 2026'!H165="","",'concesión 2026'!H165)</f>
        <v/>
      </c>
      <c r="I164" s="227" t="str">
        <f>IF('concesión 2026'!I165="","",'concesión 2026'!I165)</f>
        <v/>
      </c>
      <c r="J164" s="227" t="str">
        <f>IF('concesión 2026'!J165="","",'concesión 2026'!J165)</f>
        <v/>
      </c>
      <c r="K164" s="228" t="str">
        <f>IF('concesión 2026'!K165="","",'concesión 2026'!K165)</f>
        <v/>
      </c>
      <c r="L164" s="229" t="str">
        <f>'concesión 2026'!L165</f>
        <v/>
      </c>
      <c r="M164" s="229" t="str">
        <f>'concesión 2026'!M165</f>
        <v/>
      </c>
      <c r="N164" s="633">
        <f>'concesión 2026'!N165</f>
        <v>0</v>
      </c>
      <c r="O164" s="230">
        <f>'concesión 2026'!O165</f>
        <v>0</v>
      </c>
      <c r="P164" s="231" t="str">
        <f t="shared" si="25"/>
        <v/>
      </c>
      <c r="Q164" s="232" t="str">
        <f t="shared" si="26"/>
        <v/>
      </c>
      <c r="R164" s="233" t="str">
        <f t="shared" si="27"/>
        <v/>
      </c>
      <c r="S164" s="234" t="str">
        <f t="shared" si="28"/>
        <v/>
      </c>
      <c r="T164" s="234" t="str">
        <f t="shared" si="29"/>
        <v/>
      </c>
      <c r="U164" s="235">
        <f>IF($S164="",0,IF(ISBLANK($T164)=TRUE(),360,DAYS360($S164,$T164)+1)+IF(DAY($T164)=31,VLOOKUP(MONTH($T164),formula!$B$1:$D$12,3))+IF(AND(MONTH($T164)=2,DAY($T164)=28),2,0))-Z164-AA164</f>
        <v>0</v>
      </c>
      <c r="V164" s="236">
        <f t="shared" si="30"/>
        <v>0</v>
      </c>
      <c r="W164" s="237">
        <f t="shared" si="31"/>
        <v>0</v>
      </c>
      <c r="X164" s="238">
        <f t="shared" si="32"/>
        <v>0</v>
      </c>
      <c r="Y164" s="239"/>
      <c r="Z164" s="240"/>
      <c r="AA164" s="241"/>
      <c r="AB164" s="242"/>
      <c r="AC164" s="243"/>
    </row>
    <row r="165" spans="1:29" x14ac:dyDescent="0.25">
      <c r="A165" s="222" t="str">
        <f>IF('concesión 2026'!A166="","",'concesión 2026'!A166)</f>
        <v/>
      </c>
      <c r="B165" s="223" t="str">
        <f>IF('concesión 2026'!B166="","",'concesión 2026'!B166)</f>
        <v/>
      </c>
      <c r="C165" s="224" t="str">
        <f>IF('concesión 2026'!C166="","",'concesión 2026'!C166)</f>
        <v/>
      </c>
      <c r="D165" s="224" t="str">
        <f>IF('concesión 2026'!D166="","",'concesión 2026'!D166)</f>
        <v/>
      </c>
      <c r="E165" s="621" t="str">
        <f>IF('concesión 2026'!E166="","",'concesión 2026'!E166)</f>
        <v/>
      </c>
      <c r="F165" s="225" t="str">
        <f>IF('concesión 2026'!F166="","",'concesión 2026'!F166)</f>
        <v/>
      </c>
      <c r="G165" s="226" t="str">
        <f>IF('concesión 2026'!G166="","",'concesión 2026'!G166)</f>
        <v/>
      </c>
      <c r="H165" s="226" t="str">
        <f>IF('concesión 2026'!H166="","",'concesión 2026'!H166)</f>
        <v/>
      </c>
      <c r="I165" s="227" t="str">
        <f>IF('concesión 2026'!I166="","",'concesión 2026'!I166)</f>
        <v/>
      </c>
      <c r="J165" s="227" t="str">
        <f>IF('concesión 2026'!J166="","",'concesión 2026'!J166)</f>
        <v/>
      </c>
      <c r="K165" s="228" t="str">
        <f>IF('concesión 2026'!K166="","",'concesión 2026'!K166)</f>
        <v/>
      </c>
      <c r="L165" s="229" t="str">
        <f>'concesión 2026'!L166</f>
        <v/>
      </c>
      <c r="M165" s="229" t="str">
        <f>'concesión 2026'!M166</f>
        <v/>
      </c>
      <c r="N165" s="633">
        <f>'concesión 2026'!N166</f>
        <v>0</v>
      </c>
      <c r="O165" s="230">
        <f>'concesión 2026'!O166</f>
        <v>0</v>
      </c>
      <c r="P165" s="231" t="str">
        <f t="shared" si="25"/>
        <v/>
      </c>
      <c r="Q165" s="232" t="str">
        <f t="shared" si="26"/>
        <v/>
      </c>
      <c r="R165" s="233" t="str">
        <f t="shared" si="27"/>
        <v/>
      </c>
      <c r="S165" s="234" t="str">
        <f t="shared" si="28"/>
        <v/>
      </c>
      <c r="T165" s="234" t="str">
        <f t="shared" si="29"/>
        <v/>
      </c>
      <c r="U165" s="235">
        <f>IF($S165="",0,IF(ISBLANK($T165)=TRUE(),360,DAYS360($S165,$T165)+1)+IF(DAY($T165)=31,VLOOKUP(MONTH($T165),formula!$B$1:$D$12,3))+IF(AND(MONTH($T165)=2,DAY($T165)=28),2,0))-Z165-AA165</f>
        <v>0</v>
      </c>
      <c r="V165" s="236">
        <f t="shared" si="30"/>
        <v>0</v>
      </c>
      <c r="W165" s="237">
        <f t="shared" si="31"/>
        <v>0</v>
      </c>
      <c r="X165" s="238">
        <f t="shared" si="32"/>
        <v>0</v>
      </c>
      <c r="Y165" s="239"/>
      <c r="Z165" s="240"/>
      <c r="AA165" s="241"/>
      <c r="AB165" s="242"/>
      <c r="AC165" s="243"/>
    </row>
    <row r="166" spans="1:29" x14ac:dyDescent="0.25">
      <c r="A166" s="222" t="str">
        <f>IF('concesión 2026'!A167="","",'concesión 2026'!A167)</f>
        <v/>
      </c>
      <c r="B166" s="223" t="str">
        <f>IF('concesión 2026'!B167="","",'concesión 2026'!B167)</f>
        <v/>
      </c>
      <c r="C166" s="224" t="str">
        <f>IF('concesión 2026'!C167="","",'concesión 2026'!C167)</f>
        <v/>
      </c>
      <c r="D166" s="224" t="str">
        <f>IF('concesión 2026'!D167="","",'concesión 2026'!D167)</f>
        <v/>
      </c>
      <c r="E166" s="621" t="str">
        <f>IF('concesión 2026'!E167="","",'concesión 2026'!E167)</f>
        <v/>
      </c>
      <c r="F166" s="225" t="str">
        <f>IF('concesión 2026'!F167="","",'concesión 2026'!F167)</f>
        <v/>
      </c>
      <c r="G166" s="226" t="str">
        <f>IF('concesión 2026'!G167="","",'concesión 2026'!G167)</f>
        <v/>
      </c>
      <c r="H166" s="226" t="str">
        <f>IF('concesión 2026'!H167="","",'concesión 2026'!H167)</f>
        <v/>
      </c>
      <c r="I166" s="227" t="str">
        <f>IF('concesión 2026'!I167="","",'concesión 2026'!I167)</f>
        <v/>
      </c>
      <c r="J166" s="227" t="str">
        <f>IF('concesión 2026'!J167="","",'concesión 2026'!J167)</f>
        <v/>
      </c>
      <c r="K166" s="228" t="str">
        <f>IF('concesión 2026'!K167="","",'concesión 2026'!K167)</f>
        <v/>
      </c>
      <c r="L166" s="229" t="str">
        <f>'concesión 2026'!L167</f>
        <v/>
      </c>
      <c r="M166" s="229" t="str">
        <f>'concesión 2026'!M167</f>
        <v/>
      </c>
      <c r="N166" s="633">
        <f>'concesión 2026'!N167</f>
        <v>0</v>
      </c>
      <c r="O166" s="230">
        <f>'concesión 2026'!O167</f>
        <v>0</v>
      </c>
      <c r="P166" s="231" t="str">
        <f t="shared" si="25"/>
        <v/>
      </c>
      <c r="Q166" s="232" t="str">
        <f t="shared" si="26"/>
        <v/>
      </c>
      <c r="R166" s="233" t="str">
        <f t="shared" si="27"/>
        <v/>
      </c>
      <c r="S166" s="234" t="str">
        <f t="shared" si="28"/>
        <v/>
      </c>
      <c r="T166" s="234" t="str">
        <f t="shared" si="29"/>
        <v/>
      </c>
      <c r="U166" s="235">
        <f>IF($S166="",0,IF(ISBLANK($T166)=TRUE(),360,DAYS360($S166,$T166)+1)+IF(DAY($T166)=31,VLOOKUP(MONTH($T166),formula!$B$1:$D$12,3))+IF(AND(MONTH($T166)=2,DAY($T166)=28),2,0))-Z166-AA166</f>
        <v>0</v>
      </c>
      <c r="V166" s="236">
        <f t="shared" si="30"/>
        <v>0</v>
      </c>
      <c r="W166" s="237">
        <f t="shared" si="31"/>
        <v>0</v>
      </c>
      <c r="X166" s="238">
        <f t="shared" si="32"/>
        <v>0</v>
      </c>
      <c r="Y166" s="239"/>
      <c r="Z166" s="240"/>
      <c r="AA166" s="241"/>
      <c r="AB166" s="242"/>
      <c r="AC166" s="243"/>
    </row>
    <row r="167" spans="1:29" x14ac:dyDescent="0.25">
      <c r="A167" s="222" t="str">
        <f>IF('concesión 2026'!A168="","",'concesión 2026'!A168)</f>
        <v/>
      </c>
      <c r="B167" s="223" t="str">
        <f>IF('concesión 2026'!B168="","",'concesión 2026'!B168)</f>
        <v/>
      </c>
      <c r="C167" s="224" t="str">
        <f>IF('concesión 2026'!C168="","",'concesión 2026'!C168)</f>
        <v/>
      </c>
      <c r="D167" s="224" t="str">
        <f>IF('concesión 2026'!D168="","",'concesión 2026'!D168)</f>
        <v/>
      </c>
      <c r="E167" s="621" t="str">
        <f>IF('concesión 2026'!E168="","",'concesión 2026'!E168)</f>
        <v/>
      </c>
      <c r="F167" s="225" t="str">
        <f>IF('concesión 2026'!F168="","",'concesión 2026'!F168)</f>
        <v/>
      </c>
      <c r="G167" s="226" t="str">
        <f>IF('concesión 2026'!G168="","",'concesión 2026'!G168)</f>
        <v/>
      </c>
      <c r="H167" s="226" t="str">
        <f>IF('concesión 2026'!H168="","",'concesión 2026'!H168)</f>
        <v/>
      </c>
      <c r="I167" s="227" t="str">
        <f>IF('concesión 2026'!I168="","",'concesión 2026'!I168)</f>
        <v/>
      </c>
      <c r="J167" s="227" t="str">
        <f>IF('concesión 2026'!J168="","",'concesión 2026'!J168)</f>
        <v/>
      </c>
      <c r="K167" s="228" t="str">
        <f>IF('concesión 2026'!K168="","",'concesión 2026'!K168)</f>
        <v/>
      </c>
      <c r="L167" s="229" t="str">
        <f>'concesión 2026'!L168</f>
        <v/>
      </c>
      <c r="M167" s="229" t="str">
        <f>'concesión 2026'!M168</f>
        <v/>
      </c>
      <c r="N167" s="633">
        <f>'concesión 2026'!N168</f>
        <v>0</v>
      </c>
      <c r="O167" s="230">
        <f>'concesión 2026'!O168</f>
        <v>0</v>
      </c>
      <c r="P167" s="231" t="str">
        <f t="shared" si="25"/>
        <v/>
      </c>
      <c r="Q167" s="232" t="str">
        <f t="shared" si="26"/>
        <v/>
      </c>
      <c r="R167" s="233" t="str">
        <f t="shared" si="27"/>
        <v/>
      </c>
      <c r="S167" s="234" t="str">
        <f t="shared" si="28"/>
        <v/>
      </c>
      <c r="T167" s="234" t="str">
        <f t="shared" si="29"/>
        <v/>
      </c>
      <c r="U167" s="235">
        <f>IF($S167="",0,IF(ISBLANK($T167)=TRUE(),360,DAYS360($S167,$T167)+1)+IF(DAY($T167)=31,VLOOKUP(MONTH($T167),formula!$B$1:$D$12,3))+IF(AND(MONTH($T167)=2,DAY($T167)=28),2,0))-Z167-AA167</f>
        <v>0</v>
      </c>
      <c r="V167" s="236">
        <f t="shared" si="30"/>
        <v>0</v>
      </c>
      <c r="W167" s="237">
        <f t="shared" si="31"/>
        <v>0</v>
      </c>
      <c r="X167" s="238">
        <f t="shared" si="32"/>
        <v>0</v>
      </c>
      <c r="Y167" s="239"/>
      <c r="Z167" s="240"/>
      <c r="AA167" s="241"/>
      <c r="AB167" s="242"/>
      <c r="AC167" s="243"/>
    </row>
    <row r="168" spans="1:29" x14ac:dyDescent="0.25">
      <c r="A168" s="222" t="str">
        <f>IF('concesión 2026'!A169="","",'concesión 2026'!A169)</f>
        <v/>
      </c>
      <c r="B168" s="223" t="str">
        <f>IF('concesión 2026'!B169="","",'concesión 2026'!B169)</f>
        <v/>
      </c>
      <c r="C168" s="224" t="str">
        <f>IF('concesión 2026'!C169="","",'concesión 2026'!C169)</f>
        <v/>
      </c>
      <c r="D168" s="224" t="str">
        <f>IF('concesión 2026'!D169="","",'concesión 2026'!D169)</f>
        <v/>
      </c>
      <c r="E168" s="621" t="str">
        <f>IF('concesión 2026'!E169="","",'concesión 2026'!E169)</f>
        <v/>
      </c>
      <c r="F168" s="225" t="str">
        <f>IF('concesión 2026'!F169="","",'concesión 2026'!F169)</f>
        <v/>
      </c>
      <c r="G168" s="226" t="str">
        <f>IF('concesión 2026'!G169="","",'concesión 2026'!G169)</f>
        <v/>
      </c>
      <c r="H168" s="226" t="str">
        <f>IF('concesión 2026'!H169="","",'concesión 2026'!H169)</f>
        <v/>
      </c>
      <c r="I168" s="227" t="str">
        <f>IF('concesión 2026'!I169="","",'concesión 2026'!I169)</f>
        <v/>
      </c>
      <c r="J168" s="227" t="str">
        <f>IF('concesión 2026'!J169="","",'concesión 2026'!J169)</f>
        <v/>
      </c>
      <c r="K168" s="228" t="str">
        <f>IF('concesión 2026'!K169="","",'concesión 2026'!K169)</f>
        <v/>
      </c>
      <c r="L168" s="229" t="str">
        <f>'concesión 2026'!L169</f>
        <v/>
      </c>
      <c r="M168" s="229" t="str">
        <f>'concesión 2026'!M169</f>
        <v/>
      </c>
      <c r="N168" s="633">
        <f>'concesión 2026'!N169</f>
        <v>0</v>
      </c>
      <c r="O168" s="230">
        <f>'concesión 2026'!O169</f>
        <v>0</v>
      </c>
      <c r="P168" s="231" t="str">
        <f t="shared" si="25"/>
        <v/>
      </c>
      <c r="Q168" s="232" t="str">
        <f t="shared" si="26"/>
        <v/>
      </c>
      <c r="R168" s="233" t="str">
        <f t="shared" si="27"/>
        <v/>
      </c>
      <c r="S168" s="234" t="str">
        <f t="shared" si="28"/>
        <v/>
      </c>
      <c r="T168" s="234" t="str">
        <f t="shared" si="29"/>
        <v/>
      </c>
      <c r="U168" s="235">
        <f>IF($S168="",0,IF(ISBLANK($T168)=TRUE(),360,DAYS360($S168,$T168)+1)+IF(DAY($T168)=31,VLOOKUP(MONTH($T168),formula!$B$1:$D$12,3))+IF(AND(MONTH($T168)=2,DAY($T168)=28),2,0))-Z168-AA168</f>
        <v>0</v>
      </c>
      <c r="V168" s="236">
        <f t="shared" si="30"/>
        <v>0</v>
      </c>
      <c r="W168" s="237">
        <f t="shared" si="31"/>
        <v>0</v>
      </c>
      <c r="X168" s="238">
        <f t="shared" si="32"/>
        <v>0</v>
      </c>
      <c r="Y168" s="239"/>
      <c r="Z168" s="240"/>
      <c r="AA168" s="241"/>
      <c r="AB168" s="242"/>
      <c r="AC168" s="243"/>
    </row>
    <row r="169" spans="1:29" x14ac:dyDescent="0.25">
      <c r="A169" s="222" t="str">
        <f>IF('concesión 2026'!A170="","",'concesión 2026'!A170)</f>
        <v/>
      </c>
      <c r="B169" s="223" t="str">
        <f>IF('concesión 2026'!B170="","",'concesión 2026'!B170)</f>
        <v/>
      </c>
      <c r="C169" s="224" t="str">
        <f>IF('concesión 2026'!C170="","",'concesión 2026'!C170)</f>
        <v/>
      </c>
      <c r="D169" s="224" t="str">
        <f>IF('concesión 2026'!D170="","",'concesión 2026'!D170)</f>
        <v/>
      </c>
      <c r="E169" s="621" t="str">
        <f>IF('concesión 2026'!E170="","",'concesión 2026'!E170)</f>
        <v/>
      </c>
      <c r="F169" s="225" t="str">
        <f>IF('concesión 2026'!F170="","",'concesión 2026'!F170)</f>
        <v/>
      </c>
      <c r="G169" s="226" t="str">
        <f>IF('concesión 2026'!G170="","",'concesión 2026'!G170)</f>
        <v/>
      </c>
      <c r="H169" s="226" t="str">
        <f>IF('concesión 2026'!H170="","",'concesión 2026'!H170)</f>
        <v/>
      </c>
      <c r="I169" s="227" t="str">
        <f>IF('concesión 2026'!I170="","",'concesión 2026'!I170)</f>
        <v/>
      </c>
      <c r="J169" s="227" t="str">
        <f>IF('concesión 2026'!J170="","",'concesión 2026'!J170)</f>
        <v/>
      </c>
      <c r="K169" s="228" t="str">
        <f>IF('concesión 2026'!K170="","",'concesión 2026'!K170)</f>
        <v/>
      </c>
      <c r="L169" s="229" t="str">
        <f>'concesión 2026'!L170</f>
        <v/>
      </c>
      <c r="M169" s="229" t="str">
        <f>'concesión 2026'!M170</f>
        <v/>
      </c>
      <c r="N169" s="633">
        <f>'concesión 2026'!N170</f>
        <v>0</v>
      </c>
      <c r="O169" s="230">
        <f>'concesión 2026'!O170</f>
        <v>0</v>
      </c>
      <c r="P169" s="231" t="str">
        <f t="shared" si="25"/>
        <v/>
      </c>
      <c r="Q169" s="232" t="str">
        <f t="shared" si="26"/>
        <v/>
      </c>
      <c r="R169" s="233" t="str">
        <f t="shared" si="27"/>
        <v/>
      </c>
      <c r="S169" s="234" t="str">
        <f t="shared" si="28"/>
        <v/>
      </c>
      <c r="T169" s="234" t="str">
        <f t="shared" si="29"/>
        <v/>
      </c>
      <c r="U169" s="235">
        <f>IF($S169="",0,IF(ISBLANK($T169)=TRUE(),360,DAYS360($S169,$T169)+1)+IF(DAY($T169)=31,VLOOKUP(MONTH($T169),formula!$B$1:$D$12,3))+IF(AND(MONTH($T169)=2,DAY($T169)=28),2,0))-Z169-AA169</f>
        <v>0</v>
      </c>
      <c r="V169" s="236">
        <f t="shared" si="30"/>
        <v>0</v>
      </c>
      <c r="W169" s="237">
        <f t="shared" si="31"/>
        <v>0</v>
      </c>
      <c r="X169" s="238">
        <f t="shared" si="32"/>
        <v>0</v>
      </c>
      <c r="Y169" s="239"/>
      <c r="Z169" s="240"/>
      <c r="AA169" s="241"/>
      <c r="AB169" s="242"/>
      <c r="AC169" s="243"/>
    </row>
    <row r="170" spans="1:29" x14ac:dyDescent="0.25">
      <c r="A170" s="222" t="str">
        <f>IF('concesión 2026'!A171="","",'concesión 2026'!A171)</f>
        <v/>
      </c>
      <c r="B170" s="223" t="str">
        <f>IF('concesión 2026'!B171="","",'concesión 2026'!B171)</f>
        <v/>
      </c>
      <c r="C170" s="224" t="str">
        <f>IF('concesión 2026'!C171="","",'concesión 2026'!C171)</f>
        <v/>
      </c>
      <c r="D170" s="224" t="str">
        <f>IF('concesión 2026'!D171="","",'concesión 2026'!D171)</f>
        <v/>
      </c>
      <c r="E170" s="621" t="str">
        <f>IF('concesión 2026'!E171="","",'concesión 2026'!E171)</f>
        <v/>
      </c>
      <c r="F170" s="225" t="str">
        <f>IF('concesión 2026'!F171="","",'concesión 2026'!F171)</f>
        <v/>
      </c>
      <c r="G170" s="226" t="str">
        <f>IF('concesión 2026'!G171="","",'concesión 2026'!G171)</f>
        <v/>
      </c>
      <c r="H170" s="226" t="str">
        <f>IF('concesión 2026'!H171="","",'concesión 2026'!H171)</f>
        <v/>
      </c>
      <c r="I170" s="227" t="str">
        <f>IF('concesión 2026'!I171="","",'concesión 2026'!I171)</f>
        <v/>
      </c>
      <c r="J170" s="227" t="str">
        <f>IF('concesión 2026'!J171="","",'concesión 2026'!J171)</f>
        <v/>
      </c>
      <c r="K170" s="228" t="str">
        <f>IF('concesión 2026'!K171="","",'concesión 2026'!K171)</f>
        <v/>
      </c>
      <c r="L170" s="229" t="str">
        <f>'concesión 2026'!L171</f>
        <v/>
      </c>
      <c r="M170" s="229" t="str">
        <f>'concesión 2026'!M171</f>
        <v/>
      </c>
      <c r="N170" s="633">
        <f>'concesión 2026'!N171</f>
        <v>0</v>
      </c>
      <c r="O170" s="230">
        <f>'concesión 2026'!O171</f>
        <v>0</v>
      </c>
      <c r="P170" s="231" t="str">
        <f t="shared" ref="P170:P196" si="33">IF(J170&lt;$S$40,"",IF(I170="","",I170))</f>
        <v/>
      </c>
      <c r="Q170" s="232" t="str">
        <f t="shared" ref="Q170:Q196" si="34">IF(J170&lt;$S$40,"",IF(J170="","",J170))</f>
        <v/>
      </c>
      <c r="R170" s="233" t="str">
        <f t="shared" ref="R170:R196" si="35">IF(J170&lt;$S$40,"",IF(K170="","",K170))</f>
        <v/>
      </c>
      <c r="S170" s="234" t="str">
        <f t="shared" ref="S170:S196" si="36">IF(P170="","",IF(P170&gt;$T$40,"",IF(P170&gt;$S$40,P170,$S$40)))</f>
        <v/>
      </c>
      <c r="T170" s="234" t="str">
        <f t="shared" ref="T170:T196" si="37">IF(AND(P170="",Q170=""),"",(IF(Q170="",$T$40,IF(Q170&lt;$S$40," ",IF(Q170&gt;$T$40,T$40,Q170)))))</f>
        <v/>
      </c>
      <c r="U170" s="235">
        <f>IF($S170="",0,IF(ISBLANK($T170)=TRUE(),360,DAYS360($S170,$T170)+1)+IF(DAY($T170)=31,VLOOKUP(MONTH($T170),formula!$B$1:$D$12,3))+IF(AND(MONTH($T170)=2,DAY($T170)=28),2,0))-Z170-AA170</f>
        <v>0</v>
      </c>
      <c r="V170" s="236">
        <f t="shared" ref="V170:V196" si="38">ROUND(IF(U170=0,0,(2400/360)*U170*R170),2)</f>
        <v>0</v>
      </c>
      <c r="W170" s="237">
        <f t="shared" ref="W170:W196" si="39">+V170-O170</f>
        <v>0</v>
      </c>
      <c r="X170" s="238">
        <f t="shared" ref="X170:X196" si="40">IF(V170=0,0,(V170*$Q$203)/$V$197)</f>
        <v>0</v>
      </c>
      <c r="Y170" s="239"/>
      <c r="Z170" s="240"/>
      <c r="AA170" s="241"/>
      <c r="AB170" s="242"/>
      <c r="AC170" s="243"/>
    </row>
    <row r="171" spans="1:29" x14ac:dyDescent="0.25">
      <c r="A171" s="222" t="str">
        <f>IF('concesión 2026'!A172="","",'concesión 2026'!A172)</f>
        <v/>
      </c>
      <c r="B171" s="223" t="str">
        <f>IF('concesión 2026'!B172="","",'concesión 2026'!B172)</f>
        <v/>
      </c>
      <c r="C171" s="224" t="str">
        <f>IF('concesión 2026'!C172="","",'concesión 2026'!C172)</f>
        <v/>
      </c>
      <c r="D171" s="224" t="str">
        <f>IF('concesión 2026'!D172="","",'concesión 2026'!D172)</f>
        <v/>
      </c>
      <c r="E171" s="621" t="str">
        <f>IF('concesión 2026'!E172="","",'concesión 2026'!E172)</f>
        <v/>
      </c>
      <c r="F171" s="225" t="str">
        <f>IF('concesión 2026'!F172="","",'concesión 2026'!F172)</f>
        <v/>
      </c>
      <c r="G171" s="226" t="str">
        <f>IF('concesión 2026'!G172="","",'concesión 2026'!G172)</f>
        <v/>
      </c>
      <c r="H171" s="226" t="str">
        <f>IF('concesión 2026'!H172="","",'concesión 2026'!H172)</f>
        <v/>
      </c>
      <c r="I171" s="227" t="str">
        <f>IF('concesión 2026'!I172="","",'concesión 2026'!I172)</f>
        <v/>
      </c>
      <c r="J171" s="227" t="str">
        <f>IF('concesión 2026'!J172="","",'concesión 2026'!J172)</f>
        <v/>
      </c>
      <c r="K171" s="228" t="str">
        <f>IF('concesión 2026'!K172="","",'concesión 2026'!K172)</f>
        <v/>
      </c>
      <c r="L171" s="229" t="str">
        <f>'concesión 2026'!L172</f>
        <v/>
      </c>
      <c r="M171" s="229" t="str">
        <f>'concesión 2026'!M172</f>
        <v/>
      </c>
      <c r="N171" s="633">
        <f>'concesión 2026'!N172</f>
        <v>0</v>
      </c>
      <c r="O171" s="230">
        <f>'concesión 2026'!O172</f>
        <v>0</v>
      </c>
      <c r="P171" s="231" t="str">
        <f t="shared" si="33"/>
        <v/>
      </c>
      <c r="Q171" s="232" t="str">
        <f t="shared" si="34"/>
        <v/>
      </c>
      <c r="R171" s="233" t="str">
        <f t="shared" si="35"/>
        <v/>
      </c>
      <c r="S171" s="234" t="str">
        <f t="shared" si="36"/>
        <v/>
      </c>
      <c r="T171" s="234" t="str">
        <f t="shared" si="37"/>
        <v/>
      </c>
      <c r="U171" s="235">
        <f>IF($S171="",0,IF(ISBLANK($T171)=TRUE(),360,DAYS360($S171,$T171)+1)+IF(DAY($T171)=31,VLOOKUP(MONTH($T171),formula!$B$1:$D$12,3))+IF(AND(MONTH($T171)=2,DAY($T171)=28),2,0))-Z171-AA171</f>
        <v>0</v>
      </c>
      <c r="V171" s="236">
        <f t="shared" si="38"/>
        <v>0</v>
      </c>
      <c r="W171" s="237">
        <f t="shared" si="39"/>
        <v>0</v>
      </c>
      <c r="X171" s="238">
        <f t="shared" si="40"/>
        <v>0</v>
      </c>
      <c r="Y171" s="239"/>
      <c r="Z171" s="240"/>
      <c r="AA171" s="241"/>
      <c r="AB171" s="242"/>
      <c r="AC171" s="243"/>
    </row>
    <row r="172" spans="1:29" x14ac:dyDescent="0.25">
      <c r="A172" s="222" t="str">
        <f>IF('concesión 2026'!A173="","",'concesión 2026'!A173)</f>
        <v/>
      </c>
      <c r="B172" s="223" t="str">
        <f>IF('concesión 2026'!B173="","",'concesión 2026'!B173)</f>
        <v/>
      </c>
      <c r="C172" s="224" t="str">
        <f>IF('concesión 2026'!C173="","",'concesión 2026'!C173)</f>
        <v/>
      </c>
      <c r="D172" s="224" t="str">
        <f>IF('concesión 2026'!D173="","",'concesión 2026'!D173)</f>
        <v/>
      </c>
      <c r="E172" s="621" t="str">
        <f>IF('concesión 2026'!E173="","",'concesión 2026'!E173)</f>
        <v/>
      </c>
      <c r="F172" s="225" t="str">
        <f>IF('concesión 2026'!F173="","",'concesión 2026'!F173)</f>
        <v/>
      </c>
      <c r="G172" s="226" t="str">
        <f>IF('concesión 2026'!G173="","",'concesión 2026'!G173)</f>
        <v/>
      </c>
      <c r="H172" s="226" t="str">
        <f>IF('concesión 2026'!H173="","",'concesión 2026'!H173)</f>
        <v/>
      </c>
      <c r="I172" s="227" t="str">
        <f>IF('concesión 2026'!I173="","",'concesión 2026'!I173)</f>
        <v/>
      </c>
      <c r="J172" s="227" t="str">
        <f>IF('concesión 2026'!J173="","",'concesión 2026'!J173)</f>
        <v/>
      </c>
      <c r="K172" s="228" t="str">
        <f>IF('concesión 2026'!K173="","",'concesión 2026'!K173)</f>
        <v/>
      </c>
      <c r="L172" s="229" t="str">
        <f>'concesión 2026'!L173</f>
        <v/>
      </c>
      <c r="M172" s="229" t="str">
        <f>'concesión 2026'!M173</f>
        <v/>
      </c>
      <c r="N172" s="633">
        <f>'concesión 2026'!N173</f>
        <v>0</v>
      </c>
      <c r="O172" s="230">
        <f>'concesión 2026'!O173</f>
        <v>0</v>
      </c>
      <c r="P172" s="231" t="str">
        <f t="shared" si="33"/>
        <v/>
      </c>
      <c r="Q172" s="232" t="str">
        <f t="shared" si="34"/>
        <v/>
      </c>
      <c r="R172" s="233" t="str">
        <f t="shared" si="35"/>
        <v/>
      </c>
      <c r="S172" s="234" t="str">
        <f t="shared" si="36"/>
        <v/>
      </c>
      <c r="T172" s="234" t="str">
        <f t="shared" si="37"/>
        <v/>
      </c>
      <c r="U172" s="235">
        <f>IF($S172="",0,IF(ISBLANK($T172)=TRUE(),360,DAYS360($S172,$T172)+1)+IF(DAY($T172)=31,VLOOKUP(MONTH($T172),formula!$B$1:$D$12,3))+IF(AND(MONTH($T172)=2,DAY($T172)=28),2,0))-Z172-AA172</f>
        <v>0</v>
      </c>
      <c r="V172" s="236">
        <f t="shared" si="38"/>
        <v>0</v>
      </c>
      <c r="W172" s="237">
        <f t="shared" si="39"/>
        <v>0</v>
      </c>
      <c r="X172" s="238">
        <f t="shared" si="40"/>
        <v>0</v>
      </c>
      <c r="Y172" s="239"/>
      <c r="Z172" s="240"/>
      <c r="AA172" s="241"/>
      <c r="AB172" s="242"/>
      <c r="AC172" s="243"/>
    </row>
    <row r="173" spans="1:29" x14ac:dyDescent="0.25">
      <c r="A173" s="222" t="str">
        <f>IF('concesión 2026'!A174="","",'concesión 2026'!A174)</f>
        <v/>
      </c>
      <c r="B173" s="223" t="str">
        <f>IF('concesión 2026'!B174="","",'concesión 2026'!B174)</f>
        <v/>
      </c>
      <c r="C173" s="224" t="str">
        <f>IF('concesión 2026'!C174="","",'concesión 2026'!C174)</f>
        <v/>
      </c>
      <c r="D173" s="224" t="str">
        <f>IF('concesión 2026'!D174="","",'concesión 2026'!D174)</f>
        <v/>
      </c>
      <c r="E173" s="621" t="str">
        <f>IF('concesión 2026'!E174="","",'concesión 2026'!E174)</f>
        <v/>
      </c>
      <c r="F173" s="225" t="str">
        <f>IF('concesión 2026'!F174="","",'concesión 2026'!F174)</f>
        <v/>
      </c>
      <c r="G173" s="226" t="str">
        <f>IF('concesión 2026'!G174="","",'concesión 2026'!G174)</f>
        <v/>
      </c>
      <c r="H173" s="226" t="str">
        <f>IF('concesión 2026'!H174="","",'concesión 2026'!H174)</f>
        <v/>
      </c>
      <c r="I173" s="227" t="str">
        <f>IF('concesión 2026'!I174="","",'concesión 2026'!I174)</f>
        <v/>
      </c>
      <c r="J173" s="227" t="str">
        <f>IF('concesión 2026'!J174="","",'concesión 2026'!J174)</f>
        <v/>
      </c>
      <c r="K173" s="228" t="str">
        <f>IF('concesión 2026'!K174="","",'concesión 2026'!K174)</f>
        <v/>
      </c>
      <c r="L173" s="229" t="str">
        <f>'concesión 2026'!L174</f>
        <v/>
      </c>
      <c r="M173" s="229" t="str">
        <f>'concesión 2026'!M174</f>
        <v/>
      </c>
      <c r="N173" s="633">
        <f>'concesión 2026'!N174</f>
        <v>0</v>
      </c>
      <c r="O173" s="230">
        <f>'concesión 2026'!O174</f>
        <v>0</v>
      </c>
      <c r="P173" s="231" t="str">
        <f t="shared" si="33"/>
        <v/>
      </c>
      <c r="Q173" s="232" t="str">
        <f t="shared" si="34"/>
        <v/>
      </c>
      <c r="R173" s="233" t="str">
        <f t="shared" si="35"/>
        <v/>
      </c>
      <c r="S173" s="234" t="str">
        <f t="shared" si="36"/>
        <v/>
      </c>
      <c r="T173" s="234" t="str">
        <f t="shared" si="37"/>
        <v/>
      </c>
      <c r="U173" s="235">
        <f>IF($S173="",0,IF(ISBLANK($T173)=TRUE(),360,DAYS360($S173,$T173)+1)+IF(DAY($T173)=31,VLOOKUP(MONTH($T173),formula!$B$1:$D$12,3))+IF(AND(MONTH($T173)=2,DAY($T173)=28),2,0))-Z173-AA173</f>
        <v>0</v>
      </c>
      <c r="V173" s="236">
        <f t="shared" si="38"/>
        <v>0</v>
      </c>
      <c r="W173" s="237">
        <f t="shared" si="39"/>
        <v>0</v>
      </c>
      <c r="X173" s="238">
        <f t="shared" si="40"/>
        <v>0</v>
      </c>
      <c r="Y173" s="239"/>
      <c r="Z173" s="240"/>
      <c r="AA173" s="241"/>
      <c r="AB173" s="242"/>
      <c r="AC173" s="243"/>
    </row>
    <row r="174" spans="1:29" x14ac:dyDescent="0.25">
      <c r="A174" s="222" t="str">
        <f>IF('concesión 2026'!A175="","",'concesión 2026'!A175)</f>
        <v/>
      </c>
      <c r="B174" s="223" t="str">
        <f>IF('concesión 2026'!B175="","",'concesión 2026'!B175)</f>
        <v/>
      </c>
      <c r="C174" s="224" t="str">
        <f>IF('concesión 2026'!C175="","",'concesión 2026'!C175)</f>
        <v/>
      </c>
      <c r="D174" s="224" t="str">
        <f>IF('concesión 2026'!D175="","",'concesión 2026'!D175)</f>
        <v/>
      </c>
      <c r="E174" s="621" t="str">
        <f>IF('concesión 2026'!E175="","",'concesión 2026'!E175)</f>
        <v/>
      </c>
      <c r="F174" s="225" t="str">
        <f>IF('concesión 2026'!F175="","",'concesión 2026'!F175)</f>
        <v/>
      </c>
      <c r="G174" s="226" t="str">
        <f>IF('concesión 2026'!G175="","",'concesión 2026'!G175)</f>
        <v/>
      </c>
      <c r="H174" s="226" t="str">
        <f>IF('concesión 2026'!H175="","",'concesión 2026'!H175)</f>
        <v/>
      </c>
      <c r="I174" s="227" t="str">
        <f>IF('concesión 2026'!I175="","",'concesión 2026'!I175)</f>
        <v/>
      </c>
      <c r="J174" s="227" t="str">
        <f>IF('concesión 2026'!J175="","",'concesión 2026'!J175)</f>
        <v/>
      </c>
      <c r="K174" s="228" t="str">
        <f>IF('concesión 2026'!K175="","",'concesión 2026'!K175)</f>
        <v/>
      </c>
      <c r="L174" s="229" t="str">
        <f>'concesión 2026'!L175</f>
        <v/>
      </c>
      <c r="M174" s="229" t="str">
        <f>'concesión 2026'!M175</f>
        <v/>
      </c>
      <c r="N174" s="633">
        <f>'concesión 2026'!N175</f>
        <v>0</v>
      </c>
      <c r="O174" s="230">
        <f>'concesión 2026'!O175</f>
        <v>0</v>
      </c>
      <c r="P174" s="231" t="str">
        <f t="shared" si="33"/>
        <v/>
      </c>
      <c r="Q174" s="232" t="str">
        <f t="shared" si="34"/>
        <v/>
      </c>
      <c r="R174" s="233" t="str">
        <f t="shared" si="35"/>
        <v/>
      </c>
      <c r="S174" s="234" t="str">
        <f t="shared" si="36"/>
        <v/>
      </c>
      <c r="T174" s="234" t="str">
        <f t="shared" si="37"/>
        <v/>
      </c>
      <c r="U174" s="235">
        <f>IF($S174="",0,IF(ISBLANK($T174)=TRUE(),360,DAYS360($S174,$T174)+1)+IF(DAY($T174)=31,VLOOKUP(MONTH($T174),formula!$B$1:$D$12,3))+IF(AND(MONTH($T174)=2,DAY($T174)=28),2,0))-Z174-AA174</f>
        <v>0</v>
      </c>
      <c r="V174" s="236">
        <f t="shared" si="38"/>
        <v>0</v>
      </c>
      <c r="W174" s="237">
        <f t="shared" si="39"/>
        <v>0</v>
      </c>
      <c r="X174" s="238">
        <f t="shared" si="40"/>
        <v>0</v>
      </c>
      <c r="Y174" s="239"/>
      <c r="Z174" s="240"/>
      <c r="AA174" s="241"/>
      <c r="AB174" s="242"/>
      <c r="AC174" s="243"/>
    </row>
    <row r="175" spans="1:29" x14ac:dyDescent="0.25">
      <c r="A175" s="222" t="str">
        <f>IF('concesión 2026'!A176="","",'concesión 2026'!A176)</f>
        <v/>
      </c>
      <c r="B175" s="223" t="str">
        <f>IF('concesión 2026'!B176="","",'concesión 2026'!B176)</f>
        <v/>
      </c>
      <c r="C175" s="224" t="str">
        <f>IF('concesión 2026'!C176="","",'concesión 2026'!C176)</f>
        <v/>
      </c>
      <c r="D175" s="224" t="str">
        <f>IF('concesión 2026'!D176="","",'concesión 2026'!D176)</f>
        <v/>
      </c>
      <c r="E175" s="621" t="str">
        <f>IF('concesión 2026'!E176="","",'concesión 2026'!E176)</f>
        <v/>
      </c>
      <c r="F175" s="225" t="str">
        <f>IF('concesión 2026'!F176="","",'concesión 2026'!F176)</f>
        <v/>
      </c>
      <c r="G175" s="226" t="str">
        <f>IF('concesión 2026'!G176="","",'concesión 2026'!G176)</f>
        <v/>
      </c>
      <c r="H175" s="226" t="str">
        <f>IF('concesión 2026'!H176="","",'concesión 2026'!H176)</f>
        <v/>
      </c>
      <c r="I175" s="227" t="str">
        <f>IF('concesión 2026'!I176="","",'concesión 2026'!I176)</f>
        <v/>
      </c>
      <c r="J175" s="227" t="str">
        <f>IF('concesión 2026'!J176="","",'concesión 2026'!J176)</f>
        <v/>
      </c>
      <c r="K175" s="228" t="str">
        <f>IF('concesión 2026'!K176="","",'concesión 2026'!K176)</f>
        <v/>
      </c>
      <c r="L175" s="229" t="str">
        <f>'concesión 2026'!L176</f>
        <v/>
      </c>
      <c r="M175" s="229" t="str">
        <f>'concesión 2026'!M176</f>
        <v/>
      </c>
      <c r="N175" s="633">
        <f>'concesión 2026'!N176</f>
        <v>0</v>
      </c>
      <c r="O175" s="230">
        <f>'concesión 2026'!O176</f>
        <v>0</v>
      </c>
      <c r="P175" s="231" t="str">
        <f t="shared" si="33"/>
        <v/>
      </c>
      <c r="Q175" s="232" t="str">
        <f t="shared" si="34"/>
        <v/>
      </c>
      <c r="R175" s="233" t="str">
        <f t="shared" si="35"/>
        <v/>
      </c>
      <c r="S175" s="234" t="str">
        <f t="shared" si="36"/>
        <v/>
      </c>
      <c r="T175" s="234" t="str">
        <f t="shared" si="37"/>
        <v/>
      </c>
      <c r="U175" s="235">
        <f>IF($S175="",0,IF(ISBLANK($T175)=TRUE(),360,DAYS360($S175,$T175)+1)+IF(DAY($T175)=31,VLOOKUP(MONTH($T175),formula!$B$1:$D$12,3))+IF(AND(MONTH($T175)=2,DAY($T175)=28),2,0))-Z175-AA175</f>
        <v>0</v>
      </c>
      <c r="V175" s="236">
        <f t="shared" si="38"/>
        <v>0</v>
      </c>
      <c r="W175" s="237">
        <f t="shared" si="39"/>
        <v>0</v>
      </c>
      <c r="X175" s="238">
        <f t="shared" si="40"/>
        <v>0</v>
      </c>
      <c r="Y175" s="239"/>
      <c r="Z175" s="240"/>
      <c r="AA175" s="241"/>
      <c r="AB175" s="242"/>
      <c r="AC175" s="243"/>
    </row>
    <row r="176" spans="1:29" x14ac:dyDescent="0.25">
      <c r="A176" s="222" t="str">
        <f>IF('concesión 2026'!A177="","",'concesión 2026'!A177)</f>
        <v/>
      </c>
      <c r="B176" s="223" t="str">
        <f>IF('concesión 2026'!B177="","",'concesión 2026'!B177)</f>
        <v/>
      </c>
      <c r="C176" s="224" t="str">
        <f>IF('concesión 2026'!C177="","",'concesión 2026'!C177)</f>
        <v/>
      </c>
      <c r="D176" s="224" t="str">
        <f>IF('concesión 2026'!D177="","",'concesión 2026'!D177)</f>
        <v/>
      </c>
      <c r="E176" s="621" t="str">
        <f>IF('concesión 2026'!E177="","",'concesión 2026'!E177)</f>
        <v/>
      </c>
      <c r="F176" s="225" t="str">
        <f>IF('concesión 2026'!F177="","",'concesión 2026'!F177)</f>
        <v/>
      </c>
      <c r="G176" s="226" t="str">
        <f>IF('concesión 2026'!G177="","",'concesión 2026'!G177)</f>
        <v/>
      </c>
      <c r="H176" s="226" t="str">
        <f>IF('concesión 2026'!H177="","",'concesión 2026'!H177)</f>
        <v/>
      </c>
      <c r="I176" s="227" t="str">
        <f>IF('concesión 2026'!I177="","",'concesión 2026'!I177)</f>
        <v/>
      </c>
      <c r="J176" s="227" t="str">
        <f>IF('concesión 2026'!J177="","",'concesión 2026'!J177)</f>
        <v/>
      </c>
      <c r="K176" s="228" t="str">
        <f>IF('concesión 2026'!K177="","",'concesión 2026'!K177)</f>
        <v/>
      </c>
      <c r="L176" s="229" t="str">
        <f>'concesión 2026'!L177</f>
        <v/>
      </c>
      <c r="M176" s="229" t="str">
        <f>'concesión 2026'!M177</f>
        <v/>
      </c>
      <c r="N176" s="633">
        <f>'concesión 2026'!N177</f>
        <v>0</v>
      </c>
      <c r="O176" s="230">
        <f>'concesión 2026'!O177</f>
        <v>0</v>
      </c>
      <c r="P176" s="231" t="str">
        <f t="shared" si="33"/>
        <v/>
      </c>
      <c r="Q176" s="232" t="str">
        <f t="shared" si="34"/>
        <v/>
      </c>
      <c r="R176" s="233" t="str">
        <f t="shared" si="35"/>
        <v/>
      </c>
      <c r="S176" s="234" t="str">
        <f t="shared" si="36"/>
        <v/>
      </c>
      <c r="T176" s="234" t="str">
        <f t="shared" si="37"/>
        <v/>
      </c>
      <c r="U176" s="235">
        <f>IF($S176="",0,IF(ISBLANK($T176)=TRUE(),360,DAYS360($S176,$T176)+1)+IF(DAY($T176)=31,VLOOKUP(MONTH($T176),formula!$B$1:$D$12,3))+IF(AND(MONTH($T176)=2,DAY($T176)=28),2,0))-Z176-AA176</f>
        <v>0</v>
      </c>
      <c r="V176" s="236">
        <f t="shared" si="38"/>
        <v>0</v>
      </c>
      <c r="W176" s="237">
        <f t="shared" si="39"/>
        <v>0</v>
      </c>
      <c r="X176" s="238">
        <f t="shared" si="40"/>
        <v>0</v>
      </c>
      <c r="Y176" s="239"/>
      <c r="Z176" s="240"/>
      <c r="AA176" s="241"/>
      <c r="AB176" s="242"/>
      <c r="AC176" s="243"/>
    </row>
    <row r="177" spans="1:29" x14ac:dyDescent="0.25">
      <c r="A177" s="222" t="str">
        <f>IF('concesión 2026'!A178="","",'concesión 2026'!A178)</f>
        <v/>
      </c>
      <c r="B177" s="223" t="str">
        <f>IF('concesión 2026'!B178="","",'concesión 2026'!B178)</f>
        <v/>
      </c>
      <c r="C177" s="224" t="str">
        <f>IF('concesión 2026'!C178="","",'concesión 2026'!C178)</f>
        <v/>
      </c>
      <c r="D177" s="224" t="str">
        <f>IF('concesión 2026'!D178="","",'concesión 2026'!D178)</f>
        <v/>
      </c>
      <c r="E177" s="621" t="str">
        <f>IF('concesión 2026'!E178="","",'concesión 2026'!E178)</f>
        <v/>
      </c>
      <c r="F177" s="225" t="str">
        <f>IF('concesión 2026'!F178="","",'concesión 2026'!F178)</f>
        <v/>
      </c>
      <c r="G177" s="226" t="str">
        <f>IF('concesión 2026'!G178="","",'concesión 2026'!G178)</f>
        <v/>
      </c>
      <c r="H177" s="226" t="str">
        <f>IF('concesión 2026'!H178="","",'concesión 2026'!H178)</f>
        <v/>
      </c>
      <c r="I177" s="227" t="str">
        <f>IF('concesión 2026'!I178="","",'concesión 2026'!I178)</f>
        <v/>
      </c>
      <c r="J177" s="227" t="str">
        <f>IF('concesión 2026'!J178="","",'concesión 2026'!J178)</f>
        <v/>
      </c>
      <c r="K177" s="228" t="str">
        <f>IF('concesión 2026'!K178="","",'concesión 2026'!K178)</f>
        <v/>
      </c>
      <c r="L177" s="229" t="str">
        <f>'concesión 2026'!L178</f>
        <v/>
      </c>
      <c r="M177" s="229" t="str">
        <f>'concesión 2026'!M178</f>
        <v/>
      </c>
      <c r="N177" s="633">
        <f>'concesión 2026'!N178</f>
        <v>0</v>
      </c>
      <c r="O177" s="230">
        <f>'concesión 2026'!O178</f>
        <v>0</v>
      </c>
      <c r="P177" s="231" t="str">
        <f t="shared" si="33"/>
        <v/>
      </c>
      <c r="Q177" s="232" t="str">
        <f t="shared" si="34"/>
        <v/>
      </c>
      <c r="R177" s="233" t="str">
        <f t="shared" si="35"/>
        <v/>
      </c>
      <c r="S177" s="234" t="str">
        <f t="shared" si="36"/>
        <v/>
      </c>
      <c r="T177" s="234" t="str">
        <f t="shared" si="37"/>
        <v/>
      </c>
      <c r="U177" s="235">
        <f>IF($S177="",0,IF(ISBLANK($T177)=TRUE(),360,DAYS360($S177,$T177)+1)+IF(DAY($T177)=31,VLOOKUP(MONTH($T177),formula!$B$1:$D$12,3))+IF(AND(MONTH($T177)=2,DAY($T177)=28),2,0))-Z177-AA177</f>
        <v>0</v>
      </c>
      <c r="V177" s="236">
        <f t="shared" si="38"/>
        <v>0</v>
      </c>
      <c r="W177" s="237">
        <f t="shared" si="39"/>
        <v>0</v>
      </c>
      <c r="X177" s="238">
        <f t="shared" si="40"/>
        <v>0</v>
      </c>
      <c r="Y177" s="239"/>
      <c r="Z177" s="240"/>
      <c r="AA177" s="241"/>
      <c r="AB177" s="242"/>
      <c r="AC177" s="243"/>
    </row>
    <row r="178" spans="1:29" x14ac:dyDescent="0.25">
      <c r="A178" s="222" t="str">
        <f>IF('concesión 2026'!A179="","",'concesión 2026'!A179)</f>
        <v/>
      </c>
      <c r="B178" s="223" t="str">
        <f>IF('concesión 2026'!B179="","",'concesión 2026'!B179)</f>
        <v/>
      </c>
      <c r="C178" s="224" t="str">
        <f>IF('concesión 2026'!C179="","",'concesión 2026'!C179)</f>
        <v/>
      </c>
      <c r="D178" s="224" t="str">
        <f>IF('concesión 2026'!D179="","",'concesión 2026'!D179)</f>
        <v/>
      </c>
      <c r="E178" s="621" t="str">
        <f>IF('concesión 2026'!E179="","",'concesión 2026'!E179)</f>
        <v/>
      </c>
      <c r="F178" s="225" t="str">
        <f>IF('concesión 2026'!F179="","",'concesión 2026'!F179)</f>
        <v/>
      </c>
      <c r="G178" s="226" t="str">
        <f>IF('concesión 2026'!G179="","",'concesión 2026'!G179)</f>
        <v/>
      </c>
      <c r="H178" s="226" t="str">
        <f>IF('concesión 2026'!H179="","",'concesión 2026'!H179)</f>
        <v/>
      </c>
      <c r="I178" s="227" t="str">
        <f>IF('concesión 2026'!I179="","",'concesión 2026'!I179)</f>
        <v/>
      </c>
      <c r="J178" s="227" t="str">
        <f>IF('concesión 2026'!J179="","",'concesión 2026'!J179)</f>
        <v/>
      </c>
      <c r="K178" s="228" t="str">
        <f>IF('concesión 2026'!K179="","",'concesión 2026'!K179)</f>
        <v/>
      </c>
      <c r="L178" s="229" t="str">
        <f>'concesión 2026'!L179</f>
        <v/>
      </c>
      <c r="M178" s="229" t="str">
        <f>'concesión 2026'!M179</f>
        <v/>
      </c>
      <c r="N178" s="633">
        <f>'concesión 2026'!N179</f>
        <v>0</v>
      </c>
      <c r="O178" s="230">
        <f>'concesión 2026'!O179</f>
        <v>0</v>
      </c>
      <c r="P178" s="231" t="str">
        <f t="shared" si="33"/>
        <v/>
      </c>
      <c r="Q178" s="232" t="str">
        <f t="shared" si="34"/>
        <v/>
      </c>
      <c r="R178" s="233" t="str">
        <f t="shared" si="35"/>
        <v/>
      </c>
      <c r="S178" s="234" t="str">
        <f t="shared" si="36"/>
        <v/>
      </c>
      <c r="T178" s="234" t="str">
        <f t="shared" si="37"/>
        <v/>
      </c>
      <c r="U178" s="235">
        <f>IF($S178="",0,IF(ISBLANK($T178)=TRUE(),360,DAYS360($S178,$T178)+1)+IF(DAY($T178)=31,VLOOKUP(MONTH($T178),formula!$B$1:$D$12,3))+IF(AND(MONTH($T178)=2,DAY($T178)=28),2,0))-Z178-AA178</f>
        <v>0</v>
      </c>
      <c r="V178" s="236">
        <f t="shared" si="38"/>
        <v>0</v>
      </c>
      <c r="W178" s="237">
        <f t="shared" si="39"/>
        <v>0</v>
      </c>
      <c r="X178" s="238">
        <f t="shared" si="40"/>
        <v>0</v>
      </c>
      <c r="Y178" s="239"/>
      <c r="Z178" s="240"/>
      <c r="AA178" s="241"/>
      <c r="AB178" s="242"/>
      <c r="AC178" s="243"/>
    </row>
    <row r="179" spans="1:29" x14ac:dyDescent="0.25">
      <c r="A179" s="222" t="str">
        <f>IF('concesión 2026'!A180="","",'concesión 2026'!A180)</f>
        <v/>
      </c>
      <c r="B179" s="223" t="str">
        <f>IF('concesión 2026'!B180="","",'concesión 2026'!B180)</f>
        <v/>
      </c>
      <c r="C179" s="224" t="str">
        <f>IF('concesión 2026'!C180="","",'concesión 2026'!C180)</f>
        <v/>
      </c>
      <c r="D179" s="224" t="str">
        <f>IF('concesión 2026'!D180="","",'concesión 2026'!D180)</f>
        <v/>
      </c>
      <c r="E179" s="621" t="str">
        <f>IF('concesión 2026'!E180="","",'concesión 2026'!E180)</f>
        <v/>
      </c>
      <c r="F179" s="225" t="str">
        <f>IF('concesión 2026'!F180="","",'concesión 2026'!F180)</f>
        <v/>
      </c>
      <c r="G179" s="226" t="str">
        <f>IF('concesión 2026'!G180="","",'concesión 2026'!G180)</f>
        <v/>
      </c>
      <c r="H179" s="226" t="str">
        <f>IF('concesión 2026'!H180="","",'concesión 2026'!H180)</f>
        <v/>
      </c>
      <c r="I179" s="227" t="str">
        <f>IF('concesión 2026'!I180="","",'concesión 2026'!I180)</f>
        <v/>
      </c>
      <c r="J179" s="227" t="str">
        <f>IF('concesión 2026'!J180="","",'concesión 2026'!J180)</f>
        <v/>
      </c>
      <c r="K179" s="228" t="str">
        <f>IF('concesión 2026'!K180="","",'concesión 2026'!K180)</f>
        <v/>
      </c>
      <c r="L179" s="229" t="str">
        <f>'concesión 2026'!L180</f>
        <v/>
      </c>
      <c r="M179" s="229" t="str">
        <f>'concesión 2026'!M180</f>
        <v/>
      </c>
      <c r="N179" s="633">
        <f>'concesión 2026'!N180</f>
        <v>0</v>
      </c>
      <c r="O179" s="230">
        <f>'concesión 2026'!O180</f>
        <v>0</v>
      </c>
      <c r="P179" s="231" t="str">
        <f t="shared" si="33"/>
        <v/>
      </c>
      <c r="Q179" s="232" t="str">
        <f t="shared" si="34"/>
        <v/>
      </c>
      <c r="R179" s="233" t="str">
        <f t="shared" si="35"/>
        <v/>
      </c>
      <c r="S179" s="234" t="str">
        <f t="shared" si="36"/>
        <v/>
      </c>
      <c r="T179" s="234" t="str">
        <f t="shared" si="37"/>
        <v/>
      </c>
      <c r="U179" s="235">
        <f>IF($S179="",0,IF(ISBLANK($T179)=TRUE(),360,DAYS360($S179,$T179)+1)+IF(DAY($T179)=31,VLOOKUP(MONTH($T179),formula!$B$1:$D$12,3))+IF(AND(MONTH($T179)=2,DAY($T179)=28),2,0))-Z179-AA179</f>
        <v>0</v>
      </c>
      <c r="V179" s="236">
        <f t="shared" si="38"/>
        <v>0</v>
      </c>
      <c r="W179" s="237">
        <f t="shared" si="39"/>
        <v>0</v>
      </c>
      <c r="X179" s="238">
        <f t="shared" si="40"/>
        <v>0</v>
      </c>
      <c r="Y179" s="239"/>
      <c r="Z179" s="240"/>
      <c r="AA179" s="241"/>
      <c r="AB179" s="242"/>
      <c r="AC179" s="243"/>
    </row>
    <row r="180" spans="1:29" x14ac:dyDescent="0.25">
      <c r="A180" s="222" t="str">
        <f>IF('concesión 2026'!A181="","",'concesión 2026'!A181)</f>
        <v/>
      </c>
      <c r="B180" s="223" t="str">
        <f>IF('concesión 2026'!B181="","",'concesión 2026'!B181)</f>
        <v/>
      </c>
      <c r="C180" s="224" t="str">
        <f>IF('concesión 2026'!C181="","",'concesión 2026'!C181)</f>
        <v/>
      </c>
      <c r="D180" s="224" t="str">
        <f>IF('concesión 2026'!D181="","",'concesión 2026'!D181)</f>
        <v/>
      </c>
      <c r="E180" s="621" t="str">
        <f>IF('concesión 2026'!E181="","",'concesión 2026'!E181)</f>
        <v/>
      </c>
      <c r="F180" s="225" t="str">
        <f>IF('concesión 2026'!F181="","",'concesión 2026'!F181)</f>
        <v/>
      </c>
      <c r="G180" s="226" t="str">
        <f>IF('concesión 2026'!G181="","",'concesión 2026'!G181)</f>
        <v/>
      </c>
      <c r="H180" s="226" t="str">
        <f>IF('concesión 2026'!H181="","",'concesión 2026'!H181)</f>
        <v/>
      </c>
      <c r="I180" s="227" t="str">
        <f>IF('concesión 2026'!I181="","",'concesión 2026'!I181)</f>
        <v/>
      </c>
      <c r="J180" s="227" t="str">
        <f>IF('concesión 2026'!J181="","",'concesión 2026'!J181)</f>
        <v/>
      </c>
      <c r="K180" s="228" t="str">
        <f>IF('concesión 2026'!K181="","",'concesión 2026'!K181)</f>
        <v/>
      </c>
      <c r="L180" s="229" t="str">
        <f>'concesión 2026'!L181</f>
        <v/>
      </c>
      <c r="M180" s="229" t="str">
        <f>'concesión 2026'!M181</f>
        <v/>
      </c>
      <c r="N180" s="633">
        <f>'concesión 2026'!N181</f>
        <v>0</v>
      </c>
      <c r="O180" s="230">
        <f>'concesión 2026'!O181</f>
        <v>0</v>
      </c>
      <c r="P180" s="231" t="str">
        <f t="shared" si="33"/>
        <v/>
      </c>
      <c r="Q180" s="232" t="str">
        <f t="shared" si="34"/>
        <v/>
      </c>
      <c r="R180" s="233" t="str">
        <f t="shared" si="35"/>
        <v/>
      </c>
      <c r="S180" s="234" t="str">
        <f t="shared" si="36"/>
        <v/>
      </c>
      <c r="T180" s="234" t="str">
        <f t="shared" si="37"/>
        <v/>
      </c>
      <c r="U180" s="235">
        <f>IF($S180="",0,IF(ISBLANK($T180)=TRUE(),360,DAYS360($S180,$T180)+1)+IF(DAY($T180)=31,VLOOKUP(MONTH($T180),formula!$B$1:$D$12,3))+IF(AND(MONTH($T180)=2,DAY($T180)=28),2,0))-Z180-AA180</f>
        <v>0</v>
      </c>
      <c r="V180" s="236">
        <f t="shared" si="38"/>
        <v>0</v>
      </c>
      <c r="W180" s="237">
        <f t="shared" si="39"/>
        <v>0</v>
      </c>
      <c r="X180" s="238">
        <f t="shared" si="40"/>
        <v>0</v>
      </c>
      <c r="Y180" s="239"/>
      <c r="Z180" s="240"/>
      <c r="AA180" s="241"/>
      <c r="AB180" s="242"/>
      <c r="AC180" s="243"/>
    </row>
    <row r="181" spans="1:29" x14ac:dyDescent="0.25">
      <c r="A181" s="222" t="str">
        <f>IF('concesión 2026'!A182="","",'concesión 2026'!A182)</f>
        <v/>
      </c>
      <c r="B181" s="223" t="str">
        <f>IF('concesión 2026'!B182="","",'concesión 2026'!B182)</f>
        <v/>
      </c>
      <c r="C181" s="224" t="str">
        <f>IF('concesión 2026'!C182="","",'concesión 2026'!C182)</f>
        <v/>
      </c>
      <c r="D181" s="224" t="str">
        <f>IF('concesión 2026'!D182="","",'concesión 2026'!D182)</f>
        <v/>
      </c>
      <c r="E181" s="621" t="str">
        <f>IF('concesión 2026'!E182="","",'concesión 2026'!E182)</f>
        <v/>
      </c>
      <c r="F181" s="225" t="str">
        <f>IF('concesión 2026'!F182="","",'concesión 2026'!F182)</f>
        <v/>
      </c>
      <c r="G181" s="226" t="str">
        <f>IF('concesión 2026'!G182="","",'concesión 2026'!G182)</f>
        <v/>
      </c>
      <c r="H181" s="226" t="str">
        <f>IF('concesión 2026'!H182="","",'concesión 2026'!H182)</f>
        <v/>
      </c>
      <c r="I181" s="227" t="str">
        <f>IF('concesión 2026'!I182="","",'concesión 2026'!I182)</f>
        <v/>
      </c>
      <c r="J181" s="227" t="str">
        <f>IF('concesión 2026'!J182="","",'concesión 2026'!J182)</f>
        <v/>
      </c>
      <c r="K181" s="228" t="str">
        <f>IF('concesión 2026'!K182="","",'concesión 2026'!K182)</f>
        <v/>
      </c>
      <c r="L181" s="229" t="str">
        <f>'concesión 2026'!L182</f>
        <v/>
      </c>
      <c r="M181" s="229" t="str">
        <f>'concesión 2026'!M182</f>
        <v/>
      </c>
      <c r="N181" s="633">
        <f>'concesión 2026'!N182</f>
        <v>0</v>
      </c>
      <c r="O181" s="230">
        <f>'concesión 2026'!O182</f>
        <v>0</v>
      </c>
      <c r="P181" s="231" t="str">
        <f t="shared" si="33"/>
        <v/>
      </c>
      <c r="Q181" s="232" t="str">
        <f t="shared" si="34"/>
        <v/>
      </c>
      <c r="R181" s="233" t="str">
        <f t="shared" si="35"/>
        <v/>
      </c>
      <c r="S181" s="234" t="str">
        <f t="shared" si="36"/>
        <v/>
      </c>
      <c r="T181" s="234" t="str">
        <f t="shared" si="37"/>
        <v/>
      </c>
      <c r="U181" s="235">
        <f>IF($S181="",0,IF(ISBLANK($T181)=TRUE(),360,DAYS360($S181,$T181)+1)+IF(DAY($T181)=31,VLOOKUP(MONTH($T181),formula!$B$1:$D$12,3))+IF(AND(MONTH($T181)=2,DAY($T181)=28),2,0))-Z181-AA181</f>
        <v>0</v>
      </c>
      <c r="V181" s="236">
        <f t="shared" si="38"/>
        <v>0</v>
      </c>
      <c r="W181" s="237">
        <f t="shared" si="39"/>
        <v>0</v>
      </c>
      <c r="X181" s="238">
        <f t="shared" si="40"/>
        <v>0</v>
      </c>
      <c r="Y181" s="239"/>
      <c r="Z181" s="240"/>
      <c r="AA181" s="241"/>
      <c r="AB181" s="242"/>
      <c r="AC181" s="243"/>
    </row>
    <row r="182" spans="1:29" x14ac:dyDescent="0.25">
      <c r="A182" s="222" t="str">
        <f>IF('concesión 2026'!A183="","",'concesión 2026'!A183)</f>
        <v/>
      </c>
      <c r="B182" s="223" t="str">
        <f>IF('concesión 2026'!B183="","",'concesión 2026'!B183)</f>
        <v/>
      </c>
      <c r="C182" s="224" t="str">
        <f>IF('concesión 2026'!C183="","",'concesión 2026'!C183)</f>
        <v/>
      </c>
      <c r="D182" s="224" t="str">
        <f>IF('concesión 2026'!D183="","",'concesión 2026'!D183)</f>
        <v/>
      </c>
      <c r="E182" s="621" t="str">
        <f>IF('concesión 2026'!E183="","",'concesión 2026'!E183)</f>
        <v/>
      </c>
      <c r="F182" s="225" t="str">
        <f>IF('concesión 2026'!F183="","",'concesión 2026'!F183)</f>
        <v/>
      </c>
      <c r="G182" s="226" t="str">
        <f>IF('concesión 2026'!G183="","",'concesión 2026'!G183)</f>
        <v/>
      </c>
      <c r="H182" s="226" t="str">
        <f>IF('concesión 2026'!H183="","",'concesión 2026'!H183)</f>
        <v/>
      </c>
      <c r="I182" s="227" t="str">
        <f>IF('concesión 2026'!I183="","",'concesión 2026'!I183)</f>
        <v/>
      </c>
      <c r="J182" s="227" t="str">
        <f>IF('concesión 2026'!J183="","",'concesión 2026'!J183)</f>
        <v/>
      </c>
      <c r="K182" s="228" t="str">
        <f>IF('concesión 2026'!K183="","",'concesión 2026'!K183)</f>
        <v/>
      </c>
      <c r="L182" s="229" t="str">
        <f>'concesión 2026'!L183</f>
        <v/>
      </c>
      <c r="M182" s="229" t="str">
        <f>'concesión 2026'!M183</f>
        <v/>
      </c>
      <c r="N182" s="633">
        <f>'concesión 2026'!N183</f>
        <v>0</v>
      </c>
      <c r="O182" s="230">
        <f>'concesión 2026'!O183</f>
        <v>0</v>
      </c>
      <c r="P182" s="231" t="str">
        <f t="shared" si="33"/>
        <v/>
      </c>
      <c r="Q182" s="232" t="str">
        <f t="shared" si="34"/>
        <v/>
      </c>
      <c r="R182" s="233" t="str">
        <f t="shared" si="35"/>
        <v/>
      </c>
      <c r="S182" s="234" t="str">
        <f t="shared" si="36"/>
        <v/>
      </c>
      <c r="T182" s="234" t="str">
        <f t="shared" si="37"/>
        <v/>
      </c>
      <c r="U182" s="235">
        <f>IF($S182="",0,IF(ISBLANK($T182)=TRUE(),360,DAYS360($S182,$T182)+1)+IF(DAY($T182)=31,VLOOKUP(MONTH($T182),formula!$B$1:$D$12,3))+IF(AND(MONTH($T182)=2,DAY($T182)=28),2,0))-Z182-AA182</f>
        <v>0</v>
      </c>
      <c r="V182" s="236">
        <f t="shared" si="38"/>
        <v>0</v>
      </c>
      <c r="W182" s="237">
        <f t="shared" si="39"/>
        <v>0</v>
      </c>
      <c r="X182" s="238">
        <f t="shared" si="40"/>
        <v>0</v>
      </c>
      <c r="Y182" s="239"/>
      <c r="Z182" s="240"/>
      <c r="AA182" s="241"/>
      <c r="AB182" s="242"/>
      <c r="AC182" s="243"/>
    </row>
    <row r="183" spans="1:29" x14ac:dyDescent="0.25">
      <c r="A183" s="222" t="str">
        <f>IF('concesión 2026'!A184="","",'concesión 2026'!A184)</f>
        <v/>
      </c>
      <c r="B183" s="223" t="str">
        <f>IF('concesión 2026'!B184="","",'concesión 2026'!B184)</f>
        <v/>
      </c>
      <c r="C183" s="224" t="str">
        <f>IF('concesión 2026'!C184="","",'concesión 2026'!C184)</f>
        <v/>
      </c>
      <c r="D183" s="224" t="str">
        <f>IF('concesión 2026'!D184="","",'concesión 2026'!D184)</f>
        <v/>
      </c>
      <c r="E183" s="621" t="str">
        <f>IF('concesión 2026'!E184="","",'concesión 2026'!E184)</f>
        <v/>
      </c>
      <c r="F183" s="225" t="str">
        <f>IF('concesión 2026'!F184="","",'concesión 2026'!F184)</f>
        <v/>
      </c>
      <c r="G183" s="226" t="str">
        <f>IF('concesión 2026'!G184="","",'concesión 2026'!G184)</f>
        <v/>
      </c>
      <c r="H183" s="226" t="str">
        <f>IF('concesión 2026'!H184="","",'concesión 2026'!H184)</f>
        <v/>
      </c>
      <c r="I183" s="227" t="str">
        <f>IF('concesión 2026'!I184="","",'concesión 2026'!I184)</f>
        <v/>
      </c>
      <c r="J183" s="227" t="str">
        <f>IF('concesión 2026'!J184="","",'concesión 2026'!J184)</f>
        <v/>
      </c>
      <c r="K183" s="228" t="str">
        <f>IF('concesión 2026'!K184="","",'concesión 2026'!K184)</f>
        <v/>
      </c>
      <c r="L183" s="229" t="str">
        <f>'concesión 2026'!L184</f>
        <v/>
      </c>
      <c r="M183" s="229" t="str">
        <f>'concesión 2026'!M184</f>
        <v/>
      </c>
      <c r="N183" s="633">
        <f>'concesión 2026'!N184</f>
        <v>0</v>
      </c>
      <c r="O183" s="230">
        <f>'concesión 2026'!O184</f>
        <v>0</v>
      </c>
      <c r="P183" s="231" t="str">
        <f t="shared" si="33"/>
        <v/>
      </c>
      <c r="Q183" s="232" t="str">
        <f t="shared" si="34"/>
        <v/>
      </c>
      <c r="R183" s="233" t="str">
        <f t="shared" si="35"/>
        <v/>
      </c>
      <c r="S183" s="234" t="str">
        <f t="shared" si="36"/>
        <v/>
      </c>
      <c r="T183" s="234" t="str">
        <f t="shared" si="37"/>
        <v/>
      </c>
      <c r="U183" s="235">
        <f>IF($S183="",0,IF(ISBLANK($T183)=TRUE(),360,DAYS360($S183,$T183)+1)+IF(DAY($T183)=31,VLOOKUP(MONTH($T183),formula!$B$1:$D$12,3))+IF(AND(MONTH($T183)=2,DAY($T183)=28),2,0))-Z183-AA183</f>
        <v>0</v>
      </c>
      <c r="V183" s="236">
        <f t="shared" si="38"/>
        <v>0</v>
      </c>
      <c r="W183" s="237">
        <f t="shared" si="39"/>
        <v>0</v>
      </c>
      <c r="X183" s="238">
        <f t="shared" si="40"/>
        <v>0</v>
      </c>
      <c r="Y183" s="239"/>
      <c r="Z183" s="240"/>
      <c r="AA183" s="241"/>
      <c r="AB183" s="242"/>
      <c r="AC183" s="243"/>
    </row>
    <row r="184" spans="1:29" x14ac:dyDescent="0.25">
      <c r="A184" s="222" t="str">
        <f>IF('concesión 2026'!A185="","",'concesión 2026'!A185)</f>
        <v/>
      </c>
      <c r="B184" s="223" t="str">
        <f>IF('concesión 2026'!B185="","",'concesión 2026'!B185)</f>
        <v/>
      </c>
      <c r="C184" s="224" t="str">
        <f>IF('concesión 2026'!C185="","",'concesión 2026'!C185)</f>
        <v/>
      </c>
      <c r="D184" s="224" t="str">
        <f>IF('concesión 2026'!D185="","",'concesión 2026'!D185)</f>
        <v/>
      </c>
      <c r="E184" s="621" t="str">
        <f>IF('concesión 2026'!E185="","",'concesión 2026'!E185)</f>
        <v/>
      </c>
      <c r="F184" s="225" t="str">
        <f>IF('concesión 2026'!F185="","",'concesión 2026'!F185)</f>
        <v/>
      </c>
      <c r="G184" s="226" t="str">
        <f>IF('concesión 2026'!G185="","",'concesión 2026'!G185)</f>
        <v/>
      </c>
      <c r="H184" s="226" t="str">
        <f>IF('concesión 2026'!H185="","",'concesión 2026'!H185)</f>
        <v/>
      </c>
      <c r="I184" s="227" t="str">
        <f>IF('concesión 2026'!I185="","",'concesión 2026'!I185)</f>
        <v/>
      </c>
      <c r="J184" s="227" t="str">
        <f>IF('concesión 2026'!J185="","",'concesión 2026'!J185)</f>
        <v/>
      </c>
      <c r="K184" s="228" t="str">
        <f>IF('concesión 2026'!K185="","",'concesión 2026'!K185)</f>
        <v/>
      </c>
      <c r="L184" s="229" t="str">
        <f>'concesión 2026'!L185</f>
        <v/>
      </c>
      <c r="M184" s="229" t="str">
        <f>'concesión 2026'!M185</f>
        <v/>
      </c>
      <c r="N184" s="633">
        <f>'concesión 2026'!N185</f>
        <v>0</v>
      </c>
      <c r="O184" s="230">
        <f>'concesión 2026'!O185</f>
        <v>0</v>
      </c>
      <c r="P184" s="231" t="str">
        <f t="shared" si="33"/>
        <v/>
      </c>
      <c r="Q184" s="232" t="str">
        <f t="shared" si="34"/>
        <v/>
      </c>
      <c r="R184" s="233" t="str">
        <f t="shared" si="35"/>
        <v/>
      </c>
      <c r="S184" s="234" t="str">
        <f t="shared" si="36"/>
        <v/>
      </c>
      <c r="T184" s="234" t="str">
        <f t="shared" si="37"/>
        <v/>
      </c>
      <c r="U184" s="235">
        <f>IF($S184="",0,IF(ISBLANK($T184)=TRUE(),360,DAYS360($S184,$T184)+1)+IF(DAY($T184)=31,VLOOKUP(MONTH($T184),formula!$B$1:$D$12,3))+IF(AND(MONTH($T184)=2,DAY($T184)=28),2,0))-Z184-AA184</f>
        <v>0</v>
      </c>
      <c r="V184" s="236">
        <f t="shared" si="38"/>
        <v>0</v>
      </c>
      <c r="W184" s="237">
        <f t="shared" si="39"/>
        <v>0</v>
      </c>
      <c r="X184" s="238">
        <f t="shared" si="40"/>
        <v>0</v>
      </c>
      <c r="Y184" s="239"/>
      <c r="Z184" s="240"/>
      <c r="AA184" s="241"/>
      <c r="AB184" s="242"/>
      <c r="AC184" s="243"/>
    </row>
    <row r="185" spans="1:29" x14ac:dyDescent="0.25">
      <c r="A185" s="222" t="str">
        <f>IF('concesión 2026'!A186="","",'concesión 2026'!A186)</f>
        <v/>
      </c>
      <c r="B185" s="223" t="str">
        <f>IF('concesión 2026'!B186="","",'concesión 2026'!B186)</f>
        <v/>
      </c>
      <c r="C185" s="224" t="str">
        <f>IF('concesión 2026'!C186="","",'concesión 2026'!C186)</f>
        <v/>
      </c>
      <c r="D185" s="224" t="str">
        <f>IF('concesión 2026'!D186="","",'concesión 2026'!D186)</f>
        <v/>
      </c>
      <c r="E185" s="621" t="str">
        <f>IF('concesión 2026'!E186="","",'concesión 2026'!E186)</f>
        <v/>
      </c>
      <c r="F185" s="225" t="str">
        <f>IF('concesión 2026'!F186="","",'concesión 2026'!F186)</f>
        <v/>
      </c>
      <c r="G185" s="226" t="str">
        <f>IF('concesión 2026'!G186="","",'concesión 2026'!G186)</f>
        <v/>
      </c>
      <c r="H185" s="226" t="str">
        <f>IF('concesión 2026'!H186="","",'concesión 2026'!H186)</f>
        <v/>
      </c>
      <c r="I185" s="227" t="str">
        <f>IF('concesión 2026'!I186="","",'concesión 2026'!I186)</f>
        <v/>
      </c>
      <c r="J185" s="227" t="str">
        <f>IF('concesión 2026'!J186="","",'concesión 2026'!J186)</f>
        <v/>
      </c>
      <c r="K185" s="228" t="str">
        <f>IF('concesión 2026'!K186="","",'concesión 2026'!K186)</f>
        <v/>
      </c>
      <c r="L185" s="229" t="str">
        <f>'concesión 2026'!L186</f>
        <v/>
      </c>
      <c r="M185" s="229" t="str">
        <f>'concesión 2026'!M186</f>
        <v/>
      </c>
      <c r="N185" s="633">
        <f>'concesión 2026'!N186</f>
        <v>0</v>
      </c>
      <c r="O185" s="230">
        <f>'concesión 2026'!O186</f>
        <v>0</v>
      </c>
      <c r="P185" s="231" t="str">
        <f t="shared" si="33"/>
        <v/>
      </c>
      <c r="Q185" s="232" t="str">
        <f t="shared" si="34"/>
        <v/>
      </c>
      <c r="R185" s="233" t="str">
        <f t="shared" si="35"/>
        <v/>
      </c>
      <c r="S185" s="234" t="str">
        <f t="shared" si="36"/>
        <v/>
      </c>
      <c r="T185" s="234" t="str">
        <f t="shared" si="37"/>
        <v/>
      </c>
      <c r="U185" s="235">
        <f>IF($S185="",0,IF(ISBLANK($T185)=TRUE(),360,DAYS360($S185,$T185)+1)+IF(DAY($T185)=31,VLOOKUP(MONTH($T185),formula!$B$1:$D$12,3))+IF(AND(MONTH($T185)=2,DAY($T185)=28),2,0))-Z185-AA185</f>
        <v>0</v>
      </c>
      <c r="V185" s="236">
        <f t="shared" si="38"/>
        <v>0</v>
      </c>
      <c r="W185" s="237">
        <f t="shared" si="39"/>
        <v>0</v>
      </c>
      <c r="X185" s="238">
        <f t="shared" si="40"/>
        <v>0</v>
      </c>
      <c r="Y185" s="239"/>
      <c r="Z185" s="240"/>
      <c r="AA185" s="241"/>
      <c r="AB185" s="242"/>
      <c r="AC185" s="243"/>
    </row>
    <row r="186" spans="1:29" x14ac:dyDescent="0.25">
      <c r="A186" s="222" t="str">
        <f>IF('concesión 2026'!A187="","",'concesión 2026'!A187)</f>
        <v/>
      </c>
      <c r="B186" s="223" t="str">
        <f>IF('concesión 2026'!B187="","",'concesión 2026'!B187)</f>
        <v/>
      </c>
      <c r="C186" s="224" t="str">
        <f>IF('concesión 2026'!C187="","",'concesión 2026'!C187)</f>
        <v/>
      </c>
      <c r="D186" s="224" t="str">
        <f>IF('concesión 2026'!D187="","",'concesión 2026'!D187)</f>
        <v/>
      </c>
      <c r="E186" s="621" t="str">
        <f>IF('concesión 2026'!E187="","",'concesión 2026'!E187)</f>
        <v/>
      </c>
      <c r="F186" s="225" t="str">
        <f>IF('concesión 2026'!F187="","",'concesión 2026'!F187)</f>
        <v/>
      </c>
      <c r="G186" s="226" t="str">
        <f>IF('concesión 2026'!G187="","",'concesión 2026'!G187)</f>
        <v/>
      </c>
      <c r="H186" s="226" t="str">
        <f>IF('concesión 2026'!H187="","",'concesión 2026'!H187)</f>
        <v/>
      </c>
      <c r="I186" s="227" t="str">
        <f>IF('concesión 2026'!I187="","",'concesión 2026'!I187)</f>
        <v/>
      </c>
      <c r="J186" s="227" t="str">
        <f>IF('concesión 2026'!J187="","",'concesión 2026'!J187)</f>
        <v/>
      </c>
      <c r="K186" s="228" t="str">
        <f>IF('concesión 2026'!K187="","",'concesión 2026'!K187)</f>
        <v/>
      </c>
      <c r="L186" s="229" t="str">
        <f>'concesión 2026'!L187</f>
        <v/>
      </c>
      <c r="M186" s="229" t="str">
        <f>'concesión 2026'!M187</f>
        <v/>
      </c>
      <c r="N186" s="633">
        <f>'concesión 2026'!N187</f>
        <v>0</v>
      </c>
      <c r="O186" s="230">
        <f>'concesión 2026'!O187</f>
        <v>0</v>
      </c>
      <c r="P186" s="231" t="str">
        <f t="shared" si="33"/>
        <v/>
      </c>
      <c r="Q186" s="232" t="str">
        <f t="shared" si="34"/>
        <v/>
      </c>
      <c r="R186" s="233" t="str">
        <f t="shared" si="35"/>
        <v/>
      </c>
      <c r="S186" s="234" t="str">
        <f t="shared" si="36"/>
        <v/>
      </c>
      <c r="T186" s="234" t="str">
        <f t="shared" si="37"/>
        <v/>
      </c>
      <c r="U186" s="235">
        <f>IF($S186="",0,IF(ISBLANK($T186)=TRUE(),360,DAYS360($S186,$T186)+1)+IF(DAY($T186)=31,VLOOKUP(MONTH($T186),formula!$B$1:$D$12,3))+IF(AND(MONTH($T186)=2,DAY($T186)=28),2,0))-Z186-AA186</f>
        <v>0</v>
      </c>
      <c r="V186" s="236">
        <f t="shared" si="38"/>
        <v>0</v>
      </c>
      <c r="W186" s="237">
        <f t="shared" si="39"/>
        <v>0</v>
      </c>
      <c r="X186" s="238">
        <f t="shared" si="40"/>
        <v>0</v>
      </c>
      <c r="Y186" s="239"/>
      <c r="Z186" s="240"/>
      <c r="AA186" s="241"/>
      <c r="AB186" s="242"/>
      <c r="AC186" s="243"/>
    </row>
    <row r="187" spans="1:29" x14ac:dyDescent="0.25">
      <c r="A187" s="222" t="str">
        <f>IF('concesión 2026'!A188="","",'concesión 2026'!A188)</f>
        <v/>
      </c>
      <c r="B187" s="223" t="str">
        <f>IF('concesión 2026'!B188="","",'concesión 2026'!B188)</f>
        <v/>
      </c>
      <c r="C187" s="224" t="str">
        <f>IF('concesión 2026'!C188="","",'concesión 2026'!C188)</f>
        <v/>
      </c>
      <c r="D187" s="224" t="str">
        <f>IF('concesión 2026'!D188="","",'concesión 2026'!D188)</f>
        <v/>
      </c>
      <c r="E187" s="621" t="str">
        <f>IF('concesión 2026'!E188="","",'concesión 2026'!E188)</f>
        <v/>
      </c>
      <c r="F187" s="225" t="str">
        <f>IF('concesión 2026'!F188="","",'concesión 2026'!F188)</f>
        <v/>
      </c>
      <c r="G187" s="226" t="str">
        <f>IF('concesión 2026'!G188="","",'concesión 2026'!G188)</f>
        <v/>
      </c>
      <c r="H187" s="226" t="str">
        <f>IF('concesión 2026'!H188="","",'concesión 2026'!H188)</f>
        <v/>
      </c>
      <c r="I187" s="227" t="str">
        <f>IF('concesión 2026'!I188="","",'concesión 2026'!I188)</f>
        <v/>
      </c>
      <c r="J187" s="227" t="str">
        <f>IF('concesión 2026'!J188="","",'concesión 2026'!J188)</f>
        <v/>
      </c>
      <c r="K187" s="228" t="str">
        <f>IF('concesión 2026'!K188="","",'concesión 2026'!K188)</f>
        <v/>
      </c>
      <c r="L187" s="229" t="str">
        <f>'concesión 2026'!L188</f>
        <v/>
      </c>
      <c r="M187" s="229" t="str">
        <f>'concesión 2026'!M188</f>
        <v/>
      </c>
      <c r="N187" s="633">
        <f>'concesión 2026'!N188</f>
        <v>0</v>
      </c>
      <c r="O187" s="230">
        <f>'concesión 2026'!O188</f>
        <v>0</v>
      </c>
      <c r="P187" s="231" t="str">
        <f t="shared" si="33"/>
        <v/>
      </c>
      <c r="Q187" s="232" t="str">
        <f t="shared" si="34"/>
        <v/>
      </c>
      <c r="R187" s="233" t="str">
        <f t="shared" si="35"/>
        <v/>
      </c>
      <c r="S187" s="234" t="str">
        <f t="shared" si="36"/>
        <v/>
      </c>
      <c r="T187" s="234" t="str">
        <f t="shared" si="37"/>
        <v/>
      </c>
      <c r="U187" s="235">
        <f>IF($S187="",0,IF(ISBLANK($T187)=TRUE(),360,DAYS360($S187,$T187)+1)+IF(DAY($T187)=31,VLOOKUP(MONTH($T187),formula!$B$1:$D$12,3))+IF(AND(MONTH($T187)=2,DAY($T187)=28),2,0))-Z187-AA187</f>
        <v>0</v>
      </c>
      <c r="V187" s="236">
        <f t="shared" si="38"/>
        <v>0</v>
      </c>
      <c r="W187" s="237">
        <f t="shared" si="39"/>
        <v>0</v>
      </c>
      <c r="X187" s="238">
        <f t="shared" si="40"/>
        <v>0</v>
      </c>
      <c r="Y187" s="239"/>
      <c r="Z187" s="240"/>
      <c r="AA187" s="241"/>
      <c r="AB187" s="242"/>
      <c r="AC187" s="243"/>
    </row>
    <row r="188" spans="1:29" x14ac:dyDescent="0.25">
      <c r="A188" s="222" t="str">
        <f>IF('concesión 2026'!A189="","",'concesión 2026'!A189)</f>
        <v/>
      </c>
      <c r="B188" s="223" t="str">
        <f>IF('concesión 2026'!B189="","",'concesión 2026'!B189)</f>
        <v/>
      </c>
      <c r="C188" s="224" t="str">
        <f>IF('concesión 2026'!C189="","",'concesión 2026'!C189)</f>
        <v/>
      </c>
      <c r="D188" s="224" t="str">
        <f>IF('concesión 2026'!D189="","",'concesión 2026'!D189)</f>
        <v/>
      </c>
      <c r="E188" s="621" t="str">
        <f>IF('concesión 2026'!E189="","",'concesión 2026'!E189)</f>
        <v/>
      </c>
      <c r="F188" s="225" t="str">
        <f>IF('concesión 2026'!F189="","",'concesión 2026'!F189)</f>
        <v/>
      </c>
      <c r="G188" s="226" t="str">
        <f>IF('concesión 2026'!G189="","",'concesión 2026'!G189)</f>
        <v/>
      </c>
      <c r="H188" s="226" t="str">
        <f>IF('concesión 2026'!H189="","",'concesión 2026'!H189)</f>
        <v/>
      </c>
      <c r="I188" s="227" t="str">
        <f>IF('concesión 2026'!I189="","",'concesión 2026'!I189)</f>
        <v/>
      </c>
      <c r="J188" s="227" t="str">
        <f>IF('concesión 2026'!J189="","",'concesión 2026'!J189)</f>
        <v/>
      </c>
      <c r="K188" s="228" t="str">
        <f>IF('concesión 2026'!K189="","",'concesión 2026'!K189)</f>
        <v/>
      </c>
      <c r="L188" s="229" t="str">
        <f>'concesión 2026'!L189</f>
        <v/>
      </c>
      <c r="M188" s="229" t="str">
        <f>'concesión 2026'!M189</f>
        <v/>
      </c>
      <c r="N188" s="633">
        <f>'concesión 2026'!N189</f>
        <v>0</v>
      </c>
      <c r="O188" s="230">
        <f>'concesión 2026'!O189</f>
        <v>0</v>
      </c>
      <c r="P188" s="231" t="str">
        <f t="shared" si="33"/>
        <v/>
      </c>
      <c r="Q188" s="232" t="str">
        <f t="shared" si="34"/>
        <v/>
      </c>
      <c r="R188" s="233" t="str">
        <f t="shared" si="35"/>
        <v/>
      </c>
      <c r="S188" s="234" t="str">
        <f t="shared" si="36"/>
        <v/>
      </c>
      <c r="T188" s="234" t="str">
        <f t="shared" si="37"/>
        <v/>
      </c>
      <c r="U188" s="235">
        <f>IF($S188="",0,IF(ISBLANK($T188)=TRUE(),360,DAYS360($S188,$T188)+1)+IF(DAY($T188)=31,VLOOKUP(MONTH($T188),formula!$B$1:$D$12,3))+IF(AND(MONTH($T188)=2,DAY($T188)=28),2,0))-Z188-AA188</f>
        <v>0</v>
      </c>
      <c r="V188" s="236">
        <f t="shared" si="38"/>
        <v>0</v>
      </c>
      <c r="W188" s="237">
        <f t="shared" si="39"/>
        <v>0</v>
      </c>
      <c r="X188" s="238">
        <f t="shared" si="40"/>
        <v>0</v>
      </c>
      <c r="Y188" s="239"/>
      <c r="Z188" s="240"/>
      <c r="AA188" s="241"/>
      <c r="AB188" s="242"/>
      <c r="AC188" s="243"/>
    </row>
    <row r="189" spans="1:29" x14ac:dyDescent="0.25">
      <c r="A189" s="222" t="str">
        <f>IF('concesión 2026'!A190="","",'concesión 2026'!A190)</f>
        <v/>
      </c>
      <c r="B189" s="223" t="str">
        <f>IF('concesión 2026'!B190="","",'concesión 2026'!B190)</f>
        <v/>
      </c>
      <c r="C189" s="224" t="str">
        <f>IF('concesión 2026'!C190="","",'concesión 2026'!C190)</f>
        <v/>
      </c>
      <c r="D189" s="224" t="str">
        <f>IF('concesión 2026'!D190="","",'concesión 2026'!D190)</f>
        <v/>
      </c>
      <c r="E189" s="621" t="str">
        <f>IF('concesión 2026'!E190="","",'concesión 2026'!E190)</f>
        <v/>
      </c>
      <c r="F189" s="225" t="str">
        <f>IF('concesión 2026'!F190="","",'concesión 2026'!F190)</f>
        <v/>
      </c>
      <c r="G189" s="226" t="str">
        <f>IF('concesión 2026'!G190="","",'concesión 2026'!G190)</f>
        <v/>
      </c>
      <c r="H189" s="226" t="str">
        <f>IF('concesión 2026'!H190="","",'concesión 2026'!H190)</f>
        <v/>
      </c>
      <c r="I189" s="227" t="str">
        <f>IF('concesión 2026'!I190="","",'concesión 2026'!I190)</f>
        <v/>
      </c>
      <c r="J189" s="227" t="str">
        <f>IF('concesión 2026'!J190="","",'concesión 2026'!J190)</f>
        <v/>
      </c>
      <c r="K189" s="228" t="str">
        <f>IF('concesión 2026'!K190="","",'concesión 2026'!K190)</f>
        <v/>
      </c>
      <c r="L189" s="229" t="str">
        <f>'concesión 2026'!L190</f>
        <v/>
      </c>
      <c r="M189" s="229" t="str">
        <f>'concesión 2026'!M190</f>
        <v/>
      </c>
      <c r="N189" s="633">
        <f>'concesión 2026'!N190</f>
        <v>0</v>
      </c>
      <c r="O189" s="230">
        <f>'concesión 2026'!O190</f>
        <v>0</v>
      </c>
      <c r="P189" s="231" t="str">
        <f t="shared" si="33"/>
        <v/>
      </c>
      <c r="Q189" s="232" t="str">
        <f t="shared" si="34"/>
        <v/>
      </c>
      <c r="R189" s="233" t="str">
        <f t="shared" si="35"/>
        <v/>
      </c>
      <c r="S189" s="234" t="str">
        <f t="shared" si="36"/>
        <v/>
      </c>
      <c r="T189" s="234" t="str">
        <f t="shared" si="37"/>
        <v/>
      </c>
      <c r="U189" s="235">
        <f>IF($S189="",0,IF(ISBLANK($T189)=TRUE(),360,DAYS360($S189,$T189)+1)+IF(DAY($T189)=31,VLOOKUP(MONTH($T189),formula!$B$1:$D$12,3))+IF(AND(MONTH($T189)=2,DAY($T189)=28),2,0))-Z189-AA189</f>
        <v>0</v>
      </c>
      <c r="V189" s="236">
        <f t="shared" si="38"/>
        <v>0</v>
      </c>
      <c r="W189" s="237">
        <f t="shared" si="39"/>
        <v>0</v>
      </c>
      <c r="X189" s="238">
        <f t="shared" si="40"/>
        <v>0</v>
      </c>
      <c r="Y189" s="239"/>
      <c r="Z189" s="240"/>
      <c r="AA189" s="241"/>
      <c r="AB189" s="242"/>
      <c r="AC189" s="243"/>
    </row>
    <row r="190" spans="1:29" x14ac:dyDescent="0.25">
      <c r="A190" s="222" t="str">
        <f>IF('concesión 2026'!A191="","",'concesión 2026'!A191)</f>
        <v/>
      </c>
      <c r="B190" s="223" t="str">
        <f>IF('concesión 2026'!B191="","",'concesión 2026'!B191)</f>
        <v/>
      </c>
      <c r="C190" s="224" t="str">
        <f>IF('concesión 2026'!C191="","",'concesión 2026'!C191)</f>
        <v/>
      </c>
      <c r="D190" s="224" t="str">
        <f>IF('concesión 2026'!D191="","",'concesión 2026'!D191)</f>
        <v/>
      </c>
      <c r="E190" s="621" t="str">
        <f>IF('concesión 2026'!E191="","",'concesión 2026'!E191)</f>
        <v/>
      </c>
      <c r="F190" s="225" t="str">
        <f>IF('concesión 2026'!F191="","",'concesión 2026'!F191)</f>
        <v/>
      </c>
      <c r="G190" s="226" t="str">
        <f>IF('concesión 2026'!G191="","",'concesión 2026'!G191)</f>
        <v/>
      </c>
      <c r="H190" s="226" t="str">
        <f>IF('concesión 2026'!H191="","",'concesión 2026'!H191)</f>
        <v/>
      </c>
      <c r="I190" s="227" t="str">
        <f>IF('concesión 2026'!I191="","",'concesión 2026'!I191)</f>
        <v/>
      </c>
      <c r="J190" s="227" t="str">
        <f>IF('concesión 2026'!J191="","",'concesión 2026'!J191)</f>
        <v/>
      </c>
      <c r="K190" s="228" t="str">
        <f>IF('concesión 2026'!K191="","",'concesión 2026'!K191)</f>
        <v/>
      </c>
      <c r="L190" s="229" t="str">
        <f>'concesión 2026'!L191</f>
        <v/>
      </c>
      <c r="M190" s="229" t="str">
        <f>'concesión 2026'!M191</f>
        <v/>
      </c>
      <c r="N190" s="633">
        <f>'concesión 2026'!N191</f>
        <v>0</v>
      </c>
      <c r="O190" s="230">
        <f>'concesión 2026'!O191</f>
        <v>0</v>
      </c>
      <c r="P190" s="231" t="str">
        <f t="shared" si="33"/>
        <v/>
      </c>
      <c r="Q190" s="232" t="str">
        <f t="shared" si="34"/>
        <v/>
      </c>
      <c r="R190" s="233" t="str">
        <f t="shared" si="35"/>
        <v/>
      </c>
      <c r="S190" s="234" t="str">
        <f t="shared" si="36"/>
        <v/>
      </c>
      <c r="T190" s="234" t="str">
        <f t="shared" si="37"/>
        <v/>
      </c>
      <c r="U190" s="235">
        <f>IF($S190="",0,IF(ISBLANK($T190)=TRUE(),360,DAYS360($S190,$T190)+1)+IF(DAY($T190)=31,VLOOKUP(MONTH($T190),formula!$B$1:$D$12,3))+IF(AND(MONTH($T190)=2,DAY($T190)=28),2,0))-Z190-AA190</f>
        <v>0</v>
      </c>
      <c r="V190" s="236">
        <f t="shared" si="38"/>
        <v>0</v>
      </c>
      <c r="W190" s="237">
        <f t="shared" si="39"/>
        <v>0</v>
      </c>
      <c r="X190" s="238">
        <f t="shared" si="40"/>
        <v>0</v>
      </c>
      <c r="Y190" s="239"/>
      <c r="Z190" s="240"/>
      <c r="AA190" s="241"/>
      <c r="AB190" s="242"/>
      <c r="AC190" s="243"/>
    </row>
    <row r="191" spans="1:29" x14ac:dyDescent="0.25">
      <c r="A191" s="222" t="str">
        <f>IF('concesión 2026'!A192="","",'concesión 2026'!A192)</f>
        <v/>
      </c>
      <c r="B191" s="223" t="str">
        <f>IF('concesión 2026'!B192="","",'concesión 2026'!B192)</f>
        <v/>
      </c>
      <c r="C191" s="224" t="str">
        <f>IF('concesión 2026'!C192="","",'concesión 2026'!C192)</f>
        <v/>
      </c>
      <c r="D191" s="224" t="str">
        <f>IF('concesión 2026'!D192="","",'concesión 2026'!D192)</f>
        <v/>
      </c>
      <c r="E191" s="621" t="str">
        <f>IF('concesión 2026'!E192="","",'concesión 2026'!E192)</f>
        <v/>
      </c>
      <c r="F191" s="225" t="str">
        <f>IF('concesión 2026'!F192="","",'concesión 2026'!F192)</f>
        <v/>
      </c>
      <c r="G191" s="226" t="str">
        <f>IF('concesión 2026'!G192="","",'concesión 2026'!G192)</f>
        <v/>
      </c>
      <c r="H191" s="226" t="str">
        <f>IF('concesión 2026'!H192="","",'concesión 2026'!H192)</f>
        <v/>
      </c>
      <c r="I191" s="227" t="str">
        <f>IF('concesión 2026'!I192="","",'concesión 2026'!I192)</f>
        <v/>
      </c>
      <c r="J191" s="227" t="str">
        <f>IF('concesión 2026'!J192="","",'concesión 2026'!J192)</f>
        <v/>
      </c>
      <c r="K191" s="228" t="str">
        <f>IF('concesión 2026'!K192="","",'concesión 2026'!K192)</f>
        <v/>
      </c>
      <c r="L191" s="229" t="str">
        <f>'concesión 2026'!L192</f>
        <v/>
      </c>
      <c r="M191" s="229" t="str">
        <f>'concesión 2026'!M192</f>
        <v/>
      </c>
      <c r="N191" s="633">
        <f>'concesión 2026'!N192</f>
        <v>0</v>
      </c>
      <c r="O191" s="230">
        <f>'concesión 2026'!O192</f>
        <v>0</v>
      </c>
      <c r="P191" s="231" t="str">
        <f t="shared" si="33"/>
        <v/>
      </c>
      <c r="Q191" s="232" t="str">
        <f t="shared" si="34"/>
        <v/>
      </c>
      <c r="R191" s="233" t="str">
        <f t="shared" si="35"/>
        <v/>
      </c>
      <c r="S191" s="234" t="str">
        <f t="shared" si="36"/>
        <v/>
      </c>
      <c r="T191" s="234" t="str">
        <f t="shared" si="37"/>
        <v/>
      </c>
      <c r="U191" s="235">
        <f>IF($S191="",0,IF(ISBLANK($T191)=TRUE(),360,DAYS360($S191,$T191)+1)+IF(DAY($T191)=31,VLOOKUP(MONTH($T191),formula!$B$1:$D$12,3))+IF(AND(MONTH($T191)=2,DAY($T191)=28),2,0))-Z191-AA191</f>
        <v>0</v>
      </c>
      <c r="V191" s="236">
        <f t="shared" si="38"/>
        <v>0</v>
      </c>
      <c r="W191" s="237">
        <f t="shared" si="39"/>
        <v>0</v>
      </c>
      <c r="X191" s="238">
        <f t="shared" si="40"/>
        <v>0</v>
      </c>
      <c r="Y191" s="239"/>
      <c r="Z191" s="240"/>
      <c r="AA191" s="241"/>
      <c r="AB191" s="242"/>
      <c r="AC191" s="243"/>
    </row>
    <row r="192" spans="1:29" x14ac:dyDescent="0.25">
      <c r="A192" s="222" t="str">
        <f>IF('concesión 2026'!A193="","",'concesión 2026'!A193)</f>
        <v/>
      </c>
      <c r="B192" s="223" t="str">
        <f>IF('concesión 2026'!B193="","",'concesión 2026'!B193)</f>
        <v/>
      </c>
      <c r="C192" s="224" t="str">
        <f>IF('concesión 2026'!C193="","",'concesión 2026'!C193)</f>
        <v/>
      </c>
      <c r="D192" s="224" t="str">
        <f>IF('concesión 2026'!D193="","",'concesión 2026'!D193)</f>
        <v/>
      </c>
      <c r="E192" s="621" t="str">
        <f>IF('concesión 2026'!E193="","",'concesión 2026'!E193)</f>
        <v/>
      </c>
      <c r="F192" s="225" t="str">
        <f>IF('concesión 2026'!F193="","",'concesión 2026'!F193)</f>
        <v/>
      </c>
      <c r="G192" s="226" t="str">
        <f>IF('concesión 2026'!G193="","",'concesión 2026'!G193)</f>
        <v/>
      </c>
      <c r="H192" s="226" t="str">
        <f>IF('concesión 2026'!H193="","",'concesión 2026'!H193)</f>
        <v/>
      </c>
      <c r="I192" s="227" t="str">
        <f>IF('concesión 2026'!I193="","",'concesión 2026'!I193)</f>
        <v/>
      </c>
      <c r="J192" s="227" t="str">
        <f>IF('concesión 2026'!J193="","",'concesión 2026'!J193)</f>
        <v/>
      </c>
      <c r="K192" s="228" t="str">
        <f>IF('concesión 2026'!K193="","",'concesión 2026'!K193)</f>
        <v/>
      </c>
      <c r="L192" s="229" t="str">
        <f>'concesión 2026'!L193</f>
        <v/>
      </c>
      <c r="M192" s="229" t="str">
        <f>'concesión 2026'!M193</f>
        <v/>
      </c>
      <c r="N192" s="633">
        <f>'concesión 2026'!N193</f>
        <v>0</v>
      </c>
      <c r="O192" s="230">
        <f>'concesión 2026'!O193</f>
        <v>0</v>
      </c>
      <c r="P192" s="231" t="str">
        <f t="shared" si="33"/>
        <v/>
      </c>
      <c r="Q192" s="232" t="str">
        <f t="shared" si="34"/>
        <v/>
      </c>
      <c r="R192" s="233" t="str">
        <f t="shared" si="35"/>
        <v/>
      </c>
      <c r="S192" s="234" t="str">
        <f t="shared" si="36"/>
        <v/>
      </c>
      <c r="T192" s="234" t="str">
        <f t="shared" si="37"/>
        <v/>
      </c>
      <c r="U192" s="235">
        <f>IF($S192="",0,IF(ISBLANK($T192)=TRUE(),360,DAYS360($S192,$T192)+1)+IF(DAY($T192)=31,VLOOKUP(MONTH($T192),formula!$B$1:$D$12,3))+IF(AND(MONTH($T192)=2,DAY($T192)=28),2,0))-Z192-AA192</f>
        <v>0</v>
      </c>
      <c r="V192" s="236">
        <f t="shared" si="38"/>
        <v>0</v>
      </c>
      <c r="W192" s="237">
        <f t="shared" si="39"/>
        <v>0</v>
      </c>
      <c r="X192" s="238">
        <f t="shared" si="40"/>
        <v>0</v>
      </c>
      <c r="Y192" s="239"/>
      <c r="Z192" s="240"/>
      <c r="AA192" s="241"/>
      <c r="AB192" s="242"/>
      <c r="AC192" s="243"/>
    </row>
    <row r="193" spans="1:1024" x14ac:dyDescent="0.25">
      <c r="A193" s="222" t="str">
        <f>IF('concesión 2026'!A194="","",'concesión 2026'!A194)</f>
        <v/>
      </c>
      <c r="B193" s="223" t="str">
        <f>IF('concesión 2026'!B194="","",'concesión 2026'!B194)</f>
        <v/>
      </c>
      <c r="C193" s="224" t="str">
        <f>IF('concesión 2026'!C194="","",'concesión 2026'!C194)</f>
        <v/>
      </c>
      <c r="D193" s="224" t="str">
        <f>IF('concesión 2026'!D194="","",'concesión 2026'!D194)</f>
        <v/>
      </c>
      <c r="E193" s="621" t="str">
        <f>IF('concesión 2026'!E194="","",'concesión 2026'!E194)</f>
        <v/>
      </c>
      <c r="F193" s="225" t="str">
        <f>IF('concesión 2026'!F194="","",'concesión 2026'!F194)</f>
        <v/>
      </c>
      <c r="G193" s="226" t="str">
        <f>IF('concesión 2026'!G194="","",'concesión 2026'!G194)</f>
        <v/>
      </c>
      <c r="H193" s="226" t="str">
        <f>IF('concesión 2026'!H194="","",'concesión 2026'!H194)</f>
        <v/>
      </c>
      <c r="I193" s="227" t="str">
        <f>IF('concesión 2026'!I194="","",'concesión 2026'!I194)</f>
        <v/>
      </c>
      <c r="J193" s="227" t="str">
        <f>IF('concesión 2026'!J194="","",'concesión 2026'!J194)</f>
        <v/>
      </c>
      <c r="K193" s="228" t="str">
        <f>IF('concesión 2026'!K194="","",'concesión 2026'!K194)</f>
        <v/>
      </c>
      <c r="L193" s="229" t="str">
        <f>'concesión 2026'!L194</f>
        <v/>
      </c>
      <c r="M193" s="229" t="str">
        <f>'concesión 2026'!M194</f>
        <v/>
      </c>
      <c r="N193" s="633">
        <f>'concesión 2026'!N194</f>
        <v>0</v>
      </c>
      <c r="O193" s="230">
        <f>'concesión 2026'!O194</f>
        <v>0</v>
      </c>
      <c r="P193" s="231" t="str">
        <f t="shared" si="33"/>
        <v/>
      </c>
      <c r="Q193" s="232" t="str">
        <f t="shared" si="34"/>
        <v/>
      </c>
      <c r="R193" s="233" t="str">
        <f t="shared" si="35"/>
        <v/>
      </c>
      <c r="S193" s="234" t="str">
        <f t="shared" si="36"/>
        <v/>
      </c>
      <c r="T193" s="234" t="str">
        <f t="shared" si="37"/>
        <v/>
      </c>
      <c r="U193" s="235">
        <f>IF($S193="",0,IF(ISBLANK($T193)=TRUE(),360,DAYS360($S193,$T193)+1)+IF(DAY($T193)=31,VLOOKUP(MONTH($T193),formula!$B$1:$D$12,3))+IF(AND(MONTH($T193)=2,DAY($T193)=28),2,0))-Z193-AA193</f>
        <v>0</v>
      </c>
      <c r="V193" s="236">
        <f t="shared" si="38"/>
        <v>0</v>
      </c>
      <c r="W193" s="237">
        <f t="shared" si="39"/>
        <v>0</v>
      </c>
      <c r="X193" s="238">
        <f t="shared" si="40"/>
        <v>0</v>
      </c>
      <c r="Y193" s="239"/>
      <c r="Z193" s="240"/>
      <c r="AA193" s="241"/>
      <c r="AB193" s="242"/>
      <c r="AC193" s="243"/>
    </row>
    <row r="194" spans="1:1024" x14ac:dyDescent="0.25">
      <c r="A194" s="222" t="str">
        <f>IF('concesión 2026'!A195="","",'concesión 2026'!A195)</f>
        <v/>
      </c>
      <c r="B194" s="223" t="str">
        <f>IF('concesión 2026'!B195="","",'concesión 2026'!B195)</f>
        <v/>
      </c>
      <c r="C194" s="224" t="str">
        <f>IF('concesión 2026'!C195="","",'concesión 2026'!C195)</f>
        <v/>
      </c>
      <c r="D194" s="224" t="str">
        <f>IF('concesión 2026'!D195="","",'concesión 2026'!D195)</f>
        <v/>
      </c>
      <c r="E194" s="621" t="str">
        <f>IF('concesión 2026'!E195="","",'concesión 2026'!E195)</f>
        <v/>
      </c>
      <c r="F194" s="225" t="str">
        <f>IF('concesión 2026'!F195="","",'concesión 2026'!F195)</f>
        <v/>
      </c>
      <c r="G194" s="226" t="str">
        <f>IF('concesión 2026'!G195="","",'concesión 2026'!G195)</f>
        <v/>
      </c>
      <c r="H194" s="226" t="str">
        <f>IF('concesión 2026'!H195="","",'concesión 2026'!H195)</f>
        <v/>
      </c>
      <c r="I194" s="227" t="str">
        <f>IF('concesión 2026'!I195="","",'concesión 2026'!I195)</f>
        <v/>
      </c>
      <c r="J194" s="227" t="str">
        <f>IF('concesión 2026'!J195="","",'concesión 2026'!J195)</f>
        <v/>
      </c>
      <c r="K194" s="228" t="str">
        <f>IF('concesión 2026'!K195="","",'concesión 2026'!K195)</f>
        <v/>
      </c>
      <c r="L194" s="229" t="str">
        <f>'concesión 2026'!L195</f>
        <v/>
      </c>
      <c r="M194" s="229" t="str">
        <f>'concesión 2026'!M195</f>
        <v/>
      </c>
      <c r="N194" s="633">
        <f>'concesión 2026'!N195</f>
        <v>0</v>
      </c>
      <c r="O194" s="230">
        <f>'concesión 2026'!O195</f>
        <v>0</v>
      </c>
      <c r="P194" s="231" t="str">
        <f t="shared" si="33"/>
        <v/>
      </c>
      <c r="Q194" s="232" t="str">
        <f t="shared" si="34"/>
        <v/>
      </c>
      <c r="R194" s="233" t="str">
        <f t="shared" si="35"/>
        <v/>
      </c>
      <c r="S194" s="234" t="str">
        <f t="shared" si="36"/>
        <v/>
      </c>
      <c r="T194" s="234" t="str">
        <f t="shared" si="37"/>
        <v/>
      </c>
      <c r="U194" s="235">
        <f>IF($S194="",0,IF(ISBLANK($T194)=TRUE(),360,DAYS360($S194,$T194)+1)+IF(DAY($T194)=31,VLOOKUP(MONTH($T194),formula!$B$1:$D$12,3))+IF(AND(MONTH($T194)=2,DAY($T194)=28),2,0))-Z194-AA194</f>
        <v>0</v>
      </c>
      <c r="V194" s="236">
        <f t="shared" si="38"/>
        <v>0</v>
      </c>
      <c r="W194" s="237">
        <f t="shared" si="39"/>
        <v>0</v>
      </c>
      <c r="X194" s="238">
        <f t="shared" si="40"/>
        <v>0</v>
      </c>
      <c r="Y194" s="239"/>
      <c r="Z194" s="240"/>
      <c r="AA194" s="241"/>
      <c r="AB194" s="242"/>
      <c r="AC194" s="243"/>
    </row>
    <row r="195" spans="1:1024" x14ac:dyDescent="0.25">
      <c r="A195" s="222" t="str">
        <f>IF('concesión 2026'!A196="","",'concesión 2026'!A196)</f>
        <v/>
      </c>
      <c r="B195" s="223" t="str">
        <f>IF('concesión 2026'!B196="","",'concesión 2026'!B196)</f>
        <v/>
      </c>
      <c r="C195" s="224" t="str">
        <f>IF('concesión 2026'!C196="","",'concesión 2026'!C196)</f>
        <v/>
      </c>
      <c r="D195" s="224" t="str">
        <f>IF('concesión 2026'!D196="","",'concesión 2026'!D196)</f>
        <v/>
      </c>
      <c r="E195" s="621" t="str">
        <f>IF('concesión 2026'!E196="","",'concesión 2026'!E196)</f>
        <v/>
      </c>
      <c r="F195" s="225" t="str">
        <f>IF('concesión 2026'!F196="","",'concesión 2026'!F196)</f>
        <v/>
      </c>
      <c r="G195" s="226" t="str">
        <f>IF('concesión 2026'!G196="","",'concesión 2026'!G196)</f>
        <v/>
      </c>
      <c r="H195" s="226" t="str">
        <f>IF('concesión 2026'!H196="","",'concesión 2026'!H196)</f>
        <v/>
      </c>
      <c r="I195" s="227" t="str">
        <f>IF('concesión 2026'!I196="","",'concesión 2026'!I196)</f>
        <v/>
      </c>
      <c r="J195" s="227" t="str">
        <f>IF('concesión 2026'!J196="","",'concesión 2026'!J196)</f>
        <v/>
      </c>
      <c r="K195" s="228" t="str">
        <f>IF('concesión 2026'!K196="","",'concesión 2026'!K196)</f>
        <v/>
      </c>
      <c r="L195" s="229" t="str">
        <f>'concesión 2026'!L196</f>
        <v/>
      </c>
      <c r="M195" s="229" t="str">
        <f>'concesión 2026'!M196</f>
        <v/>
      </c>
      <c r="N195" s="633">
        <f>'concesión 2026'!N196</f>
        <v>0</v>
      </c>
      <c r="O195" s="230">
        <f>'concesión 2026'!O196</f>
        <v>0</v>
      </c>
      <c r="P195" s="231" t="str">
        <f t="shared" si="33"/>
        <v/>
      </c>
      <c r="Q195" s="232" t="str">
        <f t="shared" si="34"/>
        <v/>
      </c>
      <c r="R195" s="233" t="str">
        <f t="shared" si="35"/>
        <v/>
      </c>
      <c r="S195" s="234" t="str">
        <f t="shared" si="36"/>
        <v/>
      </c>
      <c r="T195" s="234" t="str">
        <f t="shared" si="37"/>
        <v/>
      </c>
      <c r="U195" s="235">
        <f>IF($S195="",0,IF(ISBLANK($T195)=TRUE(),360,DAYS360($S195,$T195)+1)+IF(DAY($T195)=31,VLOOKUP(MONTH($T195),formula!$B$1:$D$12,3))+IF(AND(MONTH($T195)=2,DAY($T195)=28),2,0))-Z195-AA195</f>
        <v>0</v>
      </c>
      <c r="V195" s="236">
        <f t="shared" si="38"/>
        <v>0</v>
      </c>
      <c r="W195" s="237">
        <f t="shared" si="39"/>
        <v>0</v>
      </c>
      <c r="X195" s="238">
        <f t="shared" si="40"/>
        <v>0</v>
      </c>
      <c r="Y195" s="239"/>
      <c r="Z195" s="240"/>
      <c r="AA195" s="241"/>
      <c r="AB195" s="242"/>
      <c r="AC195" s="243"/>
    </row>
    <row r="196" spans="1:1024" x14ac:dyDescent="0.25">
      <c r="A196" s="222" t="str">
        <f>IF('concesión 2026'!A197="","",'concesión 2026'!A197)</f>
        <v/>
      </c>
      <c r="B196" s="223" t="str">
        <f>IF('concesión 2026'!B197="","",'concesión 2026'!B197)</f>
        <v/>
      </c>
      <c r="C196" s="224" t="str">
        <f>IF('concesión 2026'!C197="","",'concesión 2026'!C197)</f>
        <v/>
      </c>
      <c r="D196" s="224" t="str">
        <f>IF('concesión 2026'!D197="","",'concesión 2026'!D197)</f>
        <v/>
      </c>
      <c r="E196" s="621" t="str">
        <f>IF('concesión 2026'!E197="","",'concesión 2026'!E197)</f>
        <v/>
      </c>
      <c r="F196" s="225" t="str">
        <f>IF('concesión 2026'!F197="","",'concesión 2026'!F197)</f>
        <v/>
      </c>
      <c r="G196" s="226" t="str">
        <f>IF('concesión 2026'!G197="","",'concesión 2026'!G197)</f>
        <v/>
      </c>
      <c r="H196" s="226" t="str">
        <f>IF('concesión 2026'!H197="","",'concesión 2026'!H197)</f>
        <v/>
      </c>
      <c r="I196" s="227" t="str">
        <f>IF('concesión 2026'!I197="","",'concesión 2026'!I197)</f>
        <v/>
      </c>
      <c r="J196" s="227" t="str">
        <f>IF('concesión 2026'!J197="","",'concesión 2026'!J197)</f>
        <v/>
      </c>
      <c r="K196" s="228" t="str">
        <f>IF('concesión 2026'!K197="","",'concesión 2026'!K197)</f>
        <v/>
      </c>
      <c r="L196" s="229" t="str">
        <f>'concesión 2026'!L197</f>
        <v/>
      </c>
      <c r="M196" s="229" t="str">
        <f>'concesión 2026'!M197</f>
        <v/>
      </c>
      <c r="N196" s="633">
        <f>'concesión 2026'!N197</f>
        <v>0</v>
      </c>
      <c r="O196" s="230">
        <f>'concesión 2026'!O197</f>
        <v>0</v>
      </c>
      <c r="P196" s="231" t="str">
        <f t="shared" si="33"/>
        <v/>
      </c>
      <c r="Q196" s="232" t="str">
        <f t="shared" si="34"/>
        <v/>
      </c>
      <c r="R196" s="233" t="str">
        <f t="shared" si="35"/>
        <v/>
      </c>
      <c r="S196" s="234" t="str">
        <f t="shared" si="36"/>
        <v/>
      </c>
      <c r="T196" s="234" t="str">
        <f t="shared" si="37"/>
        <v/>
      </c>
      <c r="U196" s="235">
        <f>IF($S196="",0,IF(ISBLANK($T196)=TRUE(),360,DAYS360($S196,$T196)+1)+IF(DAY($T196)=31,VLOOKUP(MONTH($T196),formula!$B$1:$D$12,3))+IF(AND(MONTH($T196)=2,DAY($T196)=28),2,0))-Z196-AA196</f>
        <v>0</v>
      </c>
      <c r="V196" s="236">
        <f t="shared" si="38"/>
        <v>0</v>
      </c>
      <c r="W196" s="237">
        <f t="shared" si="39"/>
        <v>0</v>
      </c>
      <c r="X196" s="238">
        <f t="shared" si="40"/>
        <v>0</v>
      </c>
      <c r="Y196" s="239"/>
      <c r="Z196" s="240"/>
      <c r="AA196" s="241"/>
      <c r="AB196" s="242"/>
      <c r="AC196" s="243"/>
    </row>
    <row r="197" spans="1:1024" s="256" customFormat="1" ht="29.25" customHeight="1" x14ac:dyDescent="0.25">
      <c r="A197" s="244"/>
      <c r="B197" s="244"/>
      <c r="C197" s="244"/>
      <c r="D197" s="244"/>
      <c r="E197" s="244"/>
      <c r="F197" s="244"/>
      <c r="G197" s="244"/>
      <c r="H197" s="244"/>
      <c r="I197" s="244"/>
      <c r="J197" s="244"/>
      <c r="K197" s="245"/>
      <c r="L197" s="246"/>
      <c r="M197" s="247"/>
      <c r="N197" s="60"/>
      <c r="O197" s="248">
        <f>SUM(O41:O196)</f>
        <v>0</v>
      </c>
      <c r="P197" s="249"/>
      <c r="Q197" s="250"/>
      <c r="R197" s="250"/>
      <c r="S197" s="251" t="s">
        <v>271</v>
      </c>
      <c r="T197" s="251"/>
      <c r="U197" s="251"/>
      <c r="V197" s="252">
        <f>SUM(V41:V196)</f>
        <v>0</v>
      </c>
      <c r="W197" s="253">
        <f>SUM(W41:W196)</f>
        <v>0</v>
      </c>
      <c r="X197" s="254">
        <f>SUM(X41:X196)</f>
        <v>0</v>
      </c>
      <c r="Y197" s="4"/>
      <c r="Z197" s="4"/>
      <c r="AA197" s="4"/>
      <c r="AB197" s="4"/>
      <c r="AC197" s="255"/>
      <c r="AD197" s="255"/>
      <c r="AE197" s="255"/>
      <c r="AF197" s="255"/>
      <c r="AMJ197"/>
    </row>
    <row r="198" spans="1:1024" ht="12" customHeight="1" x14ac:dyDescent="0.25">
      <c r="A198" s="257"/>
      <c r="B198" s="257"/>
      <c r="C198" s="257"/>
      <c r="D198" s="257"/>
      <c r="E198" s="257"/>
      <c r="F198" s="258"/>
      <c r="G198" s="258"/>
      <c r="H198" s="258"/>
      <c r="I198" s="258"/>
      <c r="J198" s="258"/>
      <c r="K198" s="88"/>
      <c r="L198" s="113"/>
      <c r="M198" s="113"/>
      <c r="N198" s="114"/>
      <c r="O198" s="113"/>
      <c r="P198" s="113"/>
      <c r="Q198" s="113"/>
      <c r="R198" s="114"/>
    </row>
    <row r="199" spans="1:1024" ht="12" customHeight="1" x14ac:dyDescent="0.25">
      <c r="A199" s="257"/>
      <c r="B199" s="257"/>
      <c r="C199" s="257"/>
      <c r="D199" s="257"/>
      <c r="E199" s="257"/>
      <c r="F199" s="258"/>
      <c r="G199" s="258"/>
      <c r="H199" s="258"/>
      <c r="I199" s="258"/>
      <c r="J199" s="258"/>
      <c r="K199" s="88"/>
      <c r="L199" s="113"/>
      <c r="M199" s="113"/>
      <c r="N199" s="114"/>
      <c r="O199" s="113"/>
      <c r="P199" s="113"/>
      <c r="Q199" s="113"/>
      <c r="R199" s="114"/>
    </row>
    <row r="200" spans="1:1024" ht="12" customHeight="1" x14ac:dyDescent="0.25">
      <c r="A200" s="259"/>
      <c r="B200" s="260"/>
      <c r="C200" s="258"/>
      <c r="D200" s="258"/>
      <c r="E200" s="258"/>
      <c r="F200" s="258"/>
      <c r="G200" s="258"/>
      <c r="H200" s="258"/>
      <c r="I200" s="260"/>
      <c r="J200" s="260"/>
      <c r="K200" s="88"/>
      <c r="R200" s="114"/>
    </row>
    <row r="201" spans="1:1024" ht="38.25" customHeight="1" x14ac:dyDescent="0.3">
      <c r="A201" s="5"/>
      <c r="C201" s="686" t="s">
        <v>70</v>
      </c>
      <c r="D201" s="686"/>
      <c r="E201" s="686"/>
      <c r="F201" s="686"/>
      <c r="G201" s="686"/>
      <c r="H201" s="686"/>
      <c r="I201" s="686"/>
      <c r="J201" s="87"/>
      <c r="K201" s="88"/>
      <c r="L201" s="687" t="s">
        <v>272</v>
      </c>
      <c r="M201" s="687"/>
      <c r="N201" s="261" t="s">
        <v>73</v>
      </c>
      <c r="O201" s="262" t="s">
        <v>74</v>
      </c>
      <c r="P201" s="262" t="s">
        <v>97</v>
      </c>
      <c r="Q201" s="263" t="s">
        <v>76</v>
      </c>
    </row>
    <row r="202" spans="1:1024" ht="25.5" customHeight="1" x14ac:dyDescent="0.25">
      <c r="A202" s="5"/>
      <c r="C202" s="688"/>
      <c r="D202" s="688"/>
      <c r="E202" s="688"/>
      <c r="F202" s="688"/>
      <c r="G202" s="688"/>
      <c r="H202" s="688"/>
      <c r="I202" s="688"/>
      <c r="J202" s="5"/>
      <c r="K202" s="5"/>
      <c r="L202" s="689" t="s">
        <v>98</v>
      </c>
      <c r="M202" s="689"/>
      <c r="N202" s="264">
        <f>COUNTIF(O41:O196,"&gt;0")</f>
        <v>0</v>
      </c>
      <c r="O202" s="265">
        <f>+R34</f>
        <v>0</v>
      </c>
      <c r="P202" s="265">
        <f>+O197</f>
        <v>0</v>
      </c>
      <c r="Q202" s="266">
        <f>IF($O202&gt;$P202,$P202,$O202)</f>
        <v>0</v>
      </c>
      <c r="V202" s="129"/>
      <c r="W202" s="2"/>
    </row>
    <row r="203" spans="1:1024" ht="21.75" customHeight="1" x14ac:dyDescent="0.25">
      <c r="A203" s="5"/>
      <c r="C203" s="267" t="s">
        <v>71</v>
      </c>
      <c r="D203" s="267"/>
      <c r="E203" s="267"/>
      <c r="F203" s="267"/>
      <c r="G203" s="267"/>
      <c r="H203" s="267"/>
      <c r="I203" s="268"/>
      <c r="J203" s="5"/>
      <c r="K203" s="5"/>
      <c r="L203" s="689" t="s">
        <v>99</v>
      </c>
      <c r="M203" s="689"/>
      <c r="N203" s="264">
        <f>COUNTIF(U41:U196,"&gt;0")</f>
        <v>0</v>
      </c>
      <c r="O203" s="265">
        <f>+X34</f>
        <v>0</v>
      </c>
      <c r="P203" s="265">
        <f>+V197</f>
        <v>0</v>
      </c>
      <c r="Q203" s="266">
        <f>IF($O203&gt;$P203,$P203,$O203)</f>
        <v>0</v>
      </c>
      <c r="V203" s="129"/>
      <c r="W203" s="2"/>
    </row>
    <row r="204" spans="1:1024" ht="33.75" customHeight="1" x14ac:dyDescent="0.25">
      <c r="C204" s="700"/>
      <c r="D204" s="700"/>
      <c r="E204" s="700"/>
      <c r="F204" s="700"/>
      <c r="G204" s="700"/>
      <c r="H204" s="700"/>
      <c r="I204" s="700"/>
      <c r="J204" s="5"/>
      <c r="K204" s="5"/>
      <c r="L204" s="701" t="s">
        <v>100</v>
      </c>
      <c r="M204" s="701"/>
      <c r="N204" s="269">
        <f>+N203-N202</f>
        <v>0</v>
      </c>
      <c r="O204" s="270">
        <f>+O203-O202</f>
        <v>0</v>
      </c>
      <c r="P204" s="270">
        <f>+P203-P202</f>
        <v>0</v>
      </c>
      <c r="Q204" s="270">
        <f>+Q203-Q202</f>
        <v>0</v>
      </c>
      <c r="V204" s="129"/>
      <c r="W204" s="2"/>
    </row>
    <row r="205" spans="1:1024" ht="46.15" customHeight="1" x14ac:dyDescent="0.25">
      <c r="C205" s="700"/>
      <c r="D205" s="700"/>
      <c r="E205" s="700"/>
      <c r="F205" s="700"/>
      <c r="G205" s="700"/>
      <c r="H205" s="700"/>
      <c r="I205" s="700"/>
      <c r="J205" s="5"/>
      <c r="K205" s="5"/>
      <c r="V205" s="129"/>
      <c r="W205" s="2"/>
    </row>
  </sheetData>
  <sheetProtection algorithmName="SHA-512" hashValue="rse65qhncGlR02BHG66pWLXJcijkRrvRMGuRVLO69eNbEofBZhNtt9NBOasxm/bQNh5biApC7hpD4wsfA5t/bg==" saltValue="MplZr4iXOJa4YIOBZcN8lA==" spinCount="100000" sheet="1" objects="1" scenarios="1"/>
  <mergeCells count="71">
    <mergeCell ref="C1:P1"/>
    <mergeCell ref="C4:O4"/>
    <mergeCell ref="C5:O5"/>
    <mergeCell ref="C8:O8"/>
    <mergeCell ref="R8:X8"/>
    <mergeCell ref="R12:R13"/>
    <mergeCell ref="A9:J9"/>
    <mergeCell ref="S10:V10"/>
    <mergeCell ref="A11:L11"/>
    <mergeCell ref="M11:R11"/>
    <mergeCell ref="S11:AA11"/>
    <mergeCell ref="J12:J13"/>
    <mergeCell ref="K12:K13"/>
    <mergeCell ref="L12:L13"/>
    <mergeCell ref="M12:P12"/>
    <mergeCell ref="Q12:Q13"/>
    <mergeCell ref="A12:A13"/>
    <mergeCell ref="B12:B13"/>
    <mergeCell ref="C12:C13"/>
    <mergeCell ref="D12:E12"/>
    <mergeCell ref="F12:F13"/>
    <mergeCell ref="AA12:AA13"/>
    <mergeCell ref="AC12:AD12"/>
    <mergeCell ref="AE12:AE13"/>
    <mergeCell ref="G34:G35"/>
    <mergeCell ref="H34:I34"/>
    <mergeCell ref="X35:Y35"/>
    <mergeCell ref="S12:V12"/>
    <mergeCell ref="W12:W13"/>
    <mergeCell ref="X12:X13"/>
    <mergeCell ref="Y12:Y13"/>
    <mergeCell ref="Z12:Z13"/>
    <mergeCell ref="AB11:AB13"/>
    <mergeCell ref="AC11:AE11"/>
    <mergeCell ref="G12:G13"/>
    <mergeCell ref="H12:H13"/>
    <mergeCell ref="I12:I13"/>
    <mergeCell ref="AB38:AB40"/>
    <mergeCell ref="A39:A40"/>
    <mergeCell ref="B39:B40"/>
    <mergeCell ref="C39:C40"/>
    <mergeCell ref="D39:E39"/>
    <mergeCell ref="F39:F40"/>
    <mergeCell ref="G39:G40"/>
    <mergeCell ref="H39:H40"/>
    <mergeCell ref="I39:I40"/>
    <mergeCell ref="J39:J40"/>
    <mergeCell ref="K39:K40"/>
    <mergeCell ref="L39:M39"/>
    <mergeCell ref="N39:N40"/>
    <mergeCell ref="R39:R40"/>
    <mergeCell ref="S39:T39"/>
    <mergeCell ref="A38:K38"/>
    <mergeCell ref="L38:O38"/>
    <mergeCell ref="P38:W38"/>
    <mergeCell ref="L203:M203"/>
    <mergeCell ref="C204:I205"/>
    <mergeCell ref="L204:M204"/>
    <mergeCell ref="Z39:AA39"/>
    <mergeCell ref="C201:I201"/>
    <mergeCell ref="L201:M201"/>
    <mergeCell ref="C202:I202"/>
    <mergeCell ref="L202:M202"/>
    <mergeCell ref="U39:U40"/>
    <mergeCell ref="V39:V40"/>
    <mergeCell ref="W39:W40"/>
    <mergeCell ref="X39:X40"/>
    <mergeCell ref="Y39:Y40"/>
    <mergeCell ref="O39:O40"/>
    <mergeCell ref="P39:P40"/>
    <mergeCell ref="Q39:Q40"/>
  </mergeCells>
  <conditionalFormatting sqref="P197:R197 P198:V198 P41:V196">
    <cfRule type="expression" dxfId="1" priority="2">
      <formula>P41&lt;&gt;I41</formula>
    </cfRule>
  </conditionalFormatting>
  <conditionalFormatting sqref="V35">
    <cfRule type="expression" dxfId="0" priority="3">
      <formula>$V35&lt;&gt;$Q35</formula>
    </cfRule>
  </conditionalFormatting>
  <dataValidations count="1">
    <dataValidation allowBlank="1" showInputMessage="1" sqref="AC14:AE34 AA35:AB36" xr:uid="{00000000-0002-0000-0100-000000000000}">
      <formula1>0</formula1>
      <formula2>0</formula2>
    </dataValidation>
  </dataValidations>
  <pageMargins left="0.196527777777778" right="0.196527777777778" top="0.35416666666666702" bottom="0.31527777777777799" header="0.51180555555555496" footer="0.15763888888888899"/>
  <pageSetup paperSize="8" scale="60" fitToHeight="0" orientation="landscape" horizontalDpi="300" verticalDpi="300" r:id="rId1"/>
  <headerFooter>
    <oddFooter>&amp;Rpáxina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/>
  </sheetViews>
  <sheetFormatPr baseColWidth="10" defaultColWidth="10.85546875" defaultRowHeight="15" x14ac:dyDescent="0.25"/>
  <sheetData>
    <row r="1" spans="1:4" x14ac:dyDescent="0.25">
      <c r="A1" s="271">
        <v>40574</v>
      </c>
      <c r="B1">
        <v>1</v>
      </c>
      <c r="C1">
        <v>31</v>
      </c>
      <c r="D1">
        <v>-1</v>
      </c>
    </row>
    <row r="2" spans="1:4" x14ac:dyDescent="0.25">
      <c r="A2" s="271">
        <v>40602</v>
      </c>
      <c r="B2">
        <v>2</v>
      </c>
      <c r="C2">
        <v>29</v>
      </c>
      <c r="D2">
        <v>1</v>
      </c>
    </row>
    <row r="3" spans="1:4" x14ac:dyDescent="0.25">
      <c r="A3" s="271">
        <v>40633</v>
      </c>
      <c r="B3">
        <v>3</v>
      </c>
      <c r="C3">
        <v>31</v>
      </c>
      <c r="D3">
        <v>-1</v>
      </c>
    </row>
    <row r="4" spans="1:4" x14ac:dyDescent="0.25">
      <c r="A4" s="271">
        <v>40634</v>
      </c>
      <c r="B4">
        <v>4</v>
      </c>
      <c r="D4">
        <v>0</v>
      </c>
    </row>
    <row r="5" spans="1:4" x14ac:dyDescent="0.25">
      <c r="A5" s="271">
        <v>40694</v>
      </c>
      <c r="B5">
        <v>5</v>
      </c>
      <c r="C5">
        <v>31</v>
      </c>
      <c r="D5">
        <v>-1</v>
      </c>
    </row>
    <row r="6" spans="1:4" x14ac:dyDescent="0.25">
      <c r="A6" s="271">
        <v>40695</v>
      </c>
      <c r="B6">
        <v>6</v>
      </c>
      <c r="D6">
        <v>0</v>
      </c>
    </row>
    <row r="7" spans="1:4" x14ac:dyDescent="0.25">
      <c r="A7" s="271">
        <v>40755</v>
      </c>
      <c r="B7">
        <v>7</v>
      </c>
      <c r="C7">
        <v>31</v>
      </c>
      <c r="D7">
        <v>-1</v>
      </c>
    </row>
    <row r="8" spans="1:4" x14ac:dyDescent="0.25">
      <c r="A8" s="271">
        <v>40786</v>
      </c>
      <c r="B8">
        <v>8</v>
      </c>
      <c r="C8">
        <v>31</v>
      </c>
      <c r="D8">
        <v>-1</v>
      </c>
    </row>
    <row r="9" spans="1:4" x14ac:dyDescent="0.25">
      <c r="A9" s="271">
        <v>40787</v>
      </c>
      <c r="B9">
        <v>9</v>
      </c>
      <c r="D9">
        <v>0</v>
      </c>
    </row>
    <row r="10" spans="1:4" x14ac:dyDescent="0.25">
      <c r="A10" s="271">
        <v>40847</v>
      </c>
      <c r="B10">
        <v>10</v>
      </c>
      <c r="C10">
        <v>31</v>
      </c>
      <c r="D10">
        <v>-1</v>
      </c>
    </row>
    <row r="11" spans="1:4" x14ac:dyDescent="0.25">
      <c r="A11" s="271">
        <v>40848</v>
      </c>
      <c r="B11">
        <v>11</v>
      </c>
      <c r="D11">
        <v>0</v>
      </c>
    </row>
    <row r="12" spans="1:4" x14ac:dyDescent="0.25">
      <c r="A12" s="271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activeCell="B9" sqref="B9"/>
    </sheetView>
  </sheetViews>
  <sheetFormatPr baseColWidth="10" defaultColWidth="11.5703125" defaultRowHeight="15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6.5" x14ac:dyDescent="0.3">
      <c r="A1" s="272" t="s">
        <v>101</v>
      </c>
      <c r="B1" s="272" t="s">
        <v>102</v>
      </c>
      <c r="C1" s="272" t="s">
        <v>103</v>
      </c>
      <c r="D1" s="273" t="s">
        <v>104</v>
      </c>
      <c r="E1" s="273" t="s">
        <v>105</v>
      </c>
    </row>
    <row r="2" spans="1:5" ht="16.5" x14ac:dyDescent="0.3">
      <c r="A2" t="s">
        <v>7</v>
      </c>
      <c r="B2" s="274"/>
      <c r="C2" s="274" t="s">
        <v>106</v>
      </c>
      <c r="D2" s="275" t="s">
        <v>107</v>
      </c>
      <c r="E2" s="274" t="s">
        <v>108</v>
      </c>
    </row>
    <row r="3" spans="1:5" ht="16.5" x14ac:dyDescent="0.3">
      <c r="A3" s="276" t="s">
        <v>109</v>
      </c>
      <c r="C3" s="276" t="s">
        <v>110</v>
      </c>
      <c r="D3" s="277" t="s">
        <v>111</v>
      </c>
      <c r="E3" s="278" t="s">
        <v>112</v>
      </c>
    </row>
    <row r="4" spans="1:5" ht="16.5" x14ac:dyDescent="0.3">
      <c r="A4" s="276" t="s">
        <v>113</v>
      </c>
      <c r="B4" t="s">
        <v>45</v>
      </c>
      <c r="C4" s="276" t="s">
        <v>114</v>
      </c>
      <c r="D4" s="277" t="s">
        <v>115</v>
      </c>
      <c r="E4" s="278" t="s">
        <v>116</v>
      </c>
    </row>
    <row r="5" spans="1:5" ht="16.5" x14ac:dyDescent="0.3">
      <c r="A5" s="272" t="s">
        <v>117</v>
      </c>
      <c r="B5" s="276" t="s">
        <v>43</v>
      </c>
      <c r="C5" s="276" t="s">
        <v>118</v>
      </c>
      <c r="E5" s="278" t="s">
        <v>119</v>
      </c>
    </row>
    <row r="6" spans="1:5" ht="16.5" x14ac:dyDescent="0.3">
      <c r="B6" s="276" t="s">
        <v>66</v>
      </c>
      <c r="C6" s="276"/>
      <c r="E6" s="278" t="s">
        <v>120</v>
      </c>
    </row>
    <row r="7" spans="1:5" ht="16.5" x14ac:dyDescent="0.3">
      <c r="A7" s="276" t="s">
        <v>42</v>
      </c>
      <c r="B7" s="276" t="s">
        <v>48</v>
      </c>
      <c r="C7" s="276"/>
    </row>
    <row r="8" spans="1:5" ht="16.5" x14ac:dyDescent="0.3">
      <c r="A8" s="276" t="s">
        <v>46</v>
      </c>
      <c r="B8" s="276" t="s">
        <v>67</v>
      </c>
      <c r="C8" s="276"/>
    </row>
    <row r="9" spans="1:5" ht="16.5" x14ac:dyDescent="0.3">
      <c r="A9" s="276"/>
      <c r="B9" s="276"/>
      <c r="C9" s="276"/>
    </row>
    <row r="10" spans="1:5" ht="16.5" x14ac:dyDescent="0.3">
      <c r="A10" s="276"/>
      <c r="C10" s="276"/>
    </row>
    <row r="11" spans="1:5" ht="16.5" x14ac:dyDescent="0.3">
      <c r="A11" s="272" t="s">
        <v>121</v>
      </c>
      <c r="B11" s="279" t="s">
        <v>122</v>
      </c>
    </row>
    <row r="12" spans="1:5" ht="16.5" x14ac:dyDescent="0.3">
      <c r="A12" s="274"/>
    </row>
    <row r="13" spans="1:5" ht="16.5" x14ac:dyDescent="0.3">
      <c r="A13" s="276" t="s">
        <v>43</v>
      </c>
    </row>
    <row r="14" spans="1:5" ht="16.5" x14ac:dyDescent="0.3">
      <c r="A14" s="276" t="s">
        <v>47</v>
      </c>
      <c r="C14" s="280">
        <v>43889</v>
      </c>
    </row>
    <row r="15" spans="1:5" ht="16.5" x14ac:dyDescent="0.3">
      <c r="A15" s="276" t="s">
        <v>49</v>
      </c>
    </row>
    <row r="16" spans="1:5" ht="16.5" x14ac:dyDescent="0.3">
      <c r="A16" s="272" t="s">
        <v>123</v>
      </c>
    </row>
    <row r="18" spans="1:1" x14ac:dyDescent="0.25">
      <c r="A18" t="s">
        <v>44</v>
      </c>
    </row>
    <row r="19" spans="1:1" x14ac:dyDescent="0.25">
      <c r="A19" t="s">
        <v>50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03"/>
  <sheetViews>
    <sheetView topLeftCell="H14" zoomScale="70" zoomScaleNormal="70" workbookViewId="0">
      <selection activeCell="P21" sqref="P21"/>
    </sheetView>
  </sheetViews>
  <sheetFormatPr baseColWidth="10" defaultColWidth="11.42578125" defaultRowHeight="15" x14ac:dyDescent="0.25"/>
  <cols>
    <col min="1" max="1" width="15.28515625" style="281" customWidth="1"/>
    <col min="2" max="2" width="9.85546875" style="281" customWidth="1"/>
    <col min="3" max="3" width="9.28515625" style="282" customWidth="1"/>
    <col min="4" max="4" width="8" style="282" customWidth="1"/>
    <col min="5" max="6" width="9.140625" style="282" customWidth="1"/>
    <col min="7" max="7" width="11.42578125" style="283"/>
    <col min="8" max="8" width="14.140625" style="282" customWidth="1"/>
    <col min="9" max="9" width="13" style="282" customWidth="1"/>
    <col min="10" max="10" width="14.140625" style="282" customWidth="1"/>
    <col min="11" max="11" width="11.140625" style="284" customWidth="1"/>
    <col min="12" max="12" width="11.85546875" style="285" customWidth="1"/>
    <col min="13" max="13" width="13" style="282" customWidth="1"/>
    <col min="14" max="14" width="13.5703125" style="282" customWidth="1"/>
    <col min="15" max="15" width="13" style="282" customWidth="1"/>
    <col min="16" max="16" width="13" style="285" customWidth="1"/>
    <col min="17" max="17" width="11.28515625" style="285" customWidth="1"/>
    <col min="18" max="18" width="10.42578125" style="283" customWidth="1"/>
    <col min="19" max="19" width="3.28515625" style="283" customWidth="1"/>
    <col min="20" max="20" width="16.5703125" style="283" customWidth="1"/>
    <col min="21" max="21" width="10.85546875" style="286" customWidth="1"/>
    <col min="22" max="22" width="11.140625" style="282" customWidth="1"/>
    <col min="23" max="23" width="8.5703125" style="283" customWidth="1"/>
    <col min="24" max="24" width="7.7109375" style="287" customWidth="1"/>
    <col min="25" max="25" width="8.140625" style="283" customWidth="1"/>
    <col min="26" max="27" width="11.28515625" style="282" customWidth="1"/>
    <col min="28" max="28" width="13" style="282" customWidth="1"/>
    <col min="29" max="29" width="12.7109375" style="283" customWidth="1"/>
    <col min="30" max="30" width="13.28515625" style="283" customWidth="1"/>
    <col min="31" max="31" width="13.42578125" style="283" customWidth="1"/>
    <col min="32" max="32" width="15" style="283" customWidth="1"/>
    <col min="33" max="33" width="12.140625" style="283" customWidth="1"/>
    <col min="34" max="34" width="14" style="283" customWidth="1"/>
    <col min="35" max="35" width="12.140625" style="283" customWidth="1"/>
    <col min="36" max="36" width="14" style="283" customWidth="1"/>
    <col min="37" max="37" width="13" style="283" customWidth="1"/>
    <col min="38" max="38" width="13.42578125" style="283" customWidth="1"/>
    <col min="39" max="39" width="13.28515625" style="283" customWidth="1"/>
    <col min="40" max="40" width="12.5703125" style="283" customWidth="1"/>
    <col min="41" max="41" width="14.140625" style="283" customWidth="1"/>
    <col min="42" max="42" width="13" style="283" customWidth="1"/>
    <col min="43" max="43" width="13.5703125" style="283" customWidth="1"/>
    <col min="44" max="44" width="13.140625" style="283" customWidth="1"/>
    <col min="45" max="45" width="3.28515625" style="283" customWidth="1"/>
    <col min="46" max="1024" width="11.42578125" style="283"/>
  </cols>
  <sheetData>
    <row r="1" spans="1:48" ht="19.5" hidden="1" customHeight="1" x14ac:dyDescent="0.25"/>
    <row r="2" spans="1:48" ht="19.5" hidden="1" customHeight="1" x14ac:dyDescent="0.25">
      <c r="P2" s="282"/>
      <c r="Q2" s="282"/>
      <c r="R2" s="282"/>
      <c r="S2" s="285"/>
      <c r="AS2" s="285"/>
    </row>
    <row r="3" spans="1:48" ht="43.5" hidden="1" customHeight="1" x14ac:dyDescent="0.25">
      <c r="P3" s="282"/>
      <c r="Q3" s="282"/>
      <c r="R3" s="282"/>
      <c r="S3" s="285"/>
      <c r="AS3" s="285"/>
    </row>
    <row r="4" spans="1:48" ht="19.5" hidden="1" customHeight="1" x14ac:dyDescent="0.25">
      <c r="P4" s="282"/>
      <c r="Q4" s="282"/>
      <c r="R4" s="282"/>
      <c r="S4" s="285"/>
      <c r="AS4" s="285"/>
    </row>
    <row r="5" spans="1:48" ht="22.5" hidden="1" customHeight="1" x14ac:dyDescent="0.25">
      <c r="P5" s="282"/>
      <c r="Q5" s="282"/>
      <c r="R5" s="282"/>
      <c r="S5" s="285"/>
      <c r="AS5" s="285"/>
    </row>
    <row r="6" spans="1:48" ht="22.5" hidden="1" customHeight="1" x14ac:dyDescent="0.25">
      <c r="P6" s="282"/>
      <c r="Q6" s="282"/>
      <c r="R6" s="282"/>
      <c r="S6" s="285"/>
      <c r="AS6" s="285"/>
    </row>
    <row r="7" spans="1:48" ht="22.5" hidden="1" customHeight="1" x14ac:dyDescent="0.25">
      <c r="P7" s="282"/>
      <c r="Q7" s="282"/>
      <c r="R7" s="282"/>
      <c r="S7" s="285"/>
      <c r="AS7" s="285"/>
    </row>
    <row r="8" spans="1:48" ht="22.5" hidden="1" customHeight="1" x14ac:dyDescent="0.25">
      <c r="P8" s="282"/>
      <c r="Q8" s="282"/>
      <c r="R8" s="282"/>
      <c r="S8" s="285"/>
      <c r="AS8" s="285"/>
    </row>
    <row r="9" spans="1:48" ht="22.5" hidden="1" customHeight="1" x14ac:dyDescent="0.25">
      <c r="P9" s="282"/>
      <c r="Q9" s="282"/>
      <c r="R9" s="282"/>
      <c r="S9" s="285"/>
      <c r="AS9" s="285"/>
    </row>
    <row r="10" spans="1:48" ht="17.25" customHeight="1" x14ac:dyDescent="0.25">
      <c r="A10" s="741" t="s">
        <v>124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P10" s="282"/>
      <c r="Q10" s="282"/>
      <c r="R10" s="282"/>
      <c r="S10" s="288"/>
      <c r="T10" s="289"/>
      <c r="U10" s="290"/>
      <c r="V10" s="291"/>
      <c r="W10" s="289"/>
      <c r="X10" s="292"/>
      <c r="Y10" s="289"/>
      <c r="Z10" s="291"/>
      <c r="AA10" s="291"/>
      <c r="AB10" s="291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8"/>
    </row>
    <row r="11" spans="1:48" ht="36.75" customHeight="1" x14ac:dyDescent="0.25">
      <c r="A11" s="760" t="s">
        <v>125</v>
      </c>
      <c r="B11" s="760"/>
      <c r="C11" s="760"/>
      <c r="D11" s="760"/>
      <c r="E11" s="760"/>
      <c r="F11" s="760"/>
      <c r="G11" s="760"/>
      <c r="H11" s="761" t="s">
        <v>126</v>
      </c>
      <c r="I11" s="761"/>
      <c r="J11" s="761"/>
      <c r="K11" s="761"/>
      <c r="L11" s="761" t="s">
        <v>16</v>
      </c>
      <c r="M11" s="761"/>
      <c r="N11" s="293" t="str">
        <f>+'concesión 2026'!U11</f>
        <v xml:space="preserve"> DIAS EN ERTE</v>
      </c>
      <c r="Q11" s="294"/>
      <c r="R11" s="295"/>
      <c r="S11" s="296"/>
      <c r="T11" s="762" t="s">
        <v>127</v>
      </c>
      <c r="U11" s="762"/>
      <c r="V11" s="762"/>
      <c r="W11" s="762"/>
      <c r="X11" s="762"/>
      <c r="Y11" s="762"/>
      <c r="Z11" s="762"/>
      <c r="AA11" s="762"/>
      <c r="AB11" s="762"/>
      <c r="AC11" s="762"/>
      <c r="AD11" s="762"/>
      <c r="AE11" s="762"/>
      <c r="AF11" s="762"/>
      <c r="AG11" s="762"/>
      <c r="AH11" s="762"/>
      <c r="AI11" s="762"/>
      <c r="AJ11" s="762" t="s">
        <v>128</v>
      </c>
      <c r="AK11" s="762"/>
      <c r="AL11" s="762"/>
      <c r="AM11" s="762"/>
      <c r="AN11" s="297" t="str">
        <f>+N11</f>
        <v xml:space="preserve"> DIAS EN ERTE</v>
      </c>
      <c r="AO11" s="298"/>
      <c r="AP11" s="298"/>
      <c r="AQ11" s="299"/>
      <c r="AR11" s="299"/>
      <c r="AS11" s="296"/>
      <c r="AV11" s="295"/>
    </row>
    <row r="12" spans="1:48" ht="36.75" customHeight="1" x14ac:dyDescent="0.25">
      <c r="A12" s="750" t="s">
        <v>20</v>
      </c>
      <c r="B12" s="751" t="s">
        <v>21</v>
      </c>
      <c r="C12" s="752" t="s">
        <v>22</v>
      </c>
      <c r="D12" s="752" t="s">
        <v>129</v>
      </c>
      <c r="E12" s="752" t="s">
        <v>28</v>
      </c>
      <c r="F12" s="752" t="s">
        <v>29</v>
      </c>
      <c r="G12" s="752" t="s">
        <v>130</v>
      </c>
      <c r="H12" s="753" t="s">
        <v>131</v>
      </c>
      <c r="I12" s="753"/>
      <c r="J12" s="753"/>
      <c r="K12" s="763" t="s">
        <v>132</v>
      </c>
      <c r="L12" s="764" t="s">
        <v>133</v>
      </c>
      <c r="M12" s="764"/>
      <c r="N12" s="764"/>
      <c r="Q12" s="294"/>
      <c r="R12" s="295"/>
      <c r="S12" s="296"/>
      <c r="T12" s="765" t="s">
        <v>134</v>
      </c>
      <c r="U12" s="765"/>
      <c r="V12" s="765"/>
      <c r="W12" s="765"/>
      <c r="X12" s="765"/>
      <c r="Y12" s="765"/>
      <c r="Z12" s="765"/>
      <c r="AA12" s="765"/>
      <c r="AB12" s="765"/>
      <c r="AC12" s="765"/>
      <c r="AD12" s="765"/>
      <c r="AE12" s="765"/>
      <c r="AF12" s="766" t="s">
        <v>135</v>
      </c>
      <c r="AG12" s="766"/>
      <c r="AH12" s="766"/>
      <c r="AI12" s="766"/>
      <c r="AJ12" s="767" t="s">
        <v>136</v>
      </c>
      <c r="AK12" s="767"/>
      <c r="AL12" s="767"/>
      <c r="AM12" s="767"/>
      <c r="AN12" s="767"/>
      <c r="AO12" s="298"/>
      <c r="AP12" s="298"/>
      <c r="AQ12" s="299"/>
      <c r="AR12" s="299"/>
      <c r="AS12" s="296"/>
      <c r="AV12" s="295"/>
    </row>
    <row r="13" spans="1:48" ht="56.25" customHeight="1" x14ac:dyDescent="0.25">
      <c r="A13" s="750"/>
      <c r="B13" s="751"/>
      <c r="C13" s="752"/>
      <c r="D13" s="752"/>
      <c r="E13" s="752"/>
      <c r="F13" s="752"/>
      <c r="G13" s="752"/>
      <c r="H13" s="300" t="s">
        <v>137</v>
      </c>
      <c r="I13" s="300" t="s">
        <v>138</v>
      </c>
      <c r="J13" s="300" t="s">
        <v>139</v>
      </c>
      <c r="K13" s="763"/>
      <c r="L13" s="300" t="s">
        <v>140</v>
      </c>
      <c r="M13" s="300" t="s">
        <v>141</v>
      </c>
      <c r="N13" s="302" t="s">
        <v>41</v>
      </c>
      <c r="Q13" s="294"/>
      <c r="R13" s="295"/>
      <c r="S13" s="296"/>
      <c r="T13" s="303" t="s">
        <v>20</v>
      </c>
      <c r="U13" s="304" t="s">
        <v>21</v>
      </c>
      <c r="V13" s="300" t="s">
        <v>22</v>
      </c>
      <c r="W13" s="300" t="s">
        <v>142</v>
      </c>
      <c r="X13" s="300" t="s">
        <v>143</v>
      </c>
      <c r="Y13" s="300" t="s">
        <v>144</v>
      </c>
      <c r="Z13" s="300" t="s">
        <v>27</v>
      </c>
      <c r="AA13" s="300" t="s">
        <v>28</v>
      </c>
      <c r="AB13" s="300" t="s">
        <v>145</v>
      </c>
      <c r="AC13" s="300" t="s">
        <v>146</v>
      </c>
      <c r="AD13" s="302" t="s">
        <v>147</v>
      </c>
      <c r="AE13" s="305" t="s">
        <v>148</v>
      </c>
      <c r="AF13" s="306" t="s">
        <v>149</v>
      </c>
      <c r="AG13" s="300" t="s">
        <v>150</v>
      </c>
      <c r="AH13" s="307" t="s">
        <v>151</v>
      </c>
      <c r="AI13" s="308" t="s">
        <v>152</v>
      </c>
      <c r="AJ13" s="306" t="s">
        <v>149</v>
      </c>
      <c r="AK13" s="300" t="s">
        <v>150</v>
      </c>
      <c r="AL13" s="309" t="s">
        <v>153</v>
      </c>
      <c r="AM13" s="307" t="s">
        <v>151</v>
      </c>
      <c r="AN13" s="310" t="s">
        <v>152</v>
      </c>
      <c r="AO13" s="298"/>
      <c r="AP13" s="298"/>
      <c r="AQ13" s="299"/>
      <c r="AR13" s="299"/>
      <c r="AS13" s="296"/>
      <c r="AV13" s="295"/>
    </row>
    <row r="14" spans="1:48" ht="24.75" customHeight="1" x14ac:dyDescent="0.25">
      <c r="A14" s="311" t="str">
        <f>IF('concesión 2026'!B14="","",'concesión 2026'!B14)</f>
        <v/>
      </c>
      <c r="B14" s="312" t="str">
        <f>IF('concesión 2026'!C14="","",'concesión 2026'!C14)</f>
        <v/>
      </c>
      <c r="C14" s="312" t="str">
        <f>IF('concesión 2026'!D14="","",'concesión 2026'!D14)</f>
        <v/>
      </c>
      <c r="D14" s="313" t="str">
        <f>IF('concesión 2026'!J14="","",'concesión 2026'!J14)</f>
        <v/>
      </c>
      <c r="E14" s="313" t="str">
        <f>IF('concesión 2026'!K14="","",'concesión 2026'!K14)</f>
        <v/>
      </c>
      <c r="F14" s="314" t="str">
        <f>IF('concesión 2026'!L14="","",'concesión 2026'!L14)</f>
        <v/>
      </c>
      <c r="G14" s="313" t="str">
        <f>IF('concesión 2026'!M14="","",'concesión 2026'!M14)</f>
        <v/>
      </c>
      <c r="H14" s="315" t="str">
        <f>IF('concesión 2026'!N14="","",'concesión 2026'!N14)</f>
        <v/>
      </c>
      <c r="I14" s="315" t="str">
        <f>IF('concesión 2026'!P14="","",'concesión 2026'!P14)</f>
        <v/>
      </c>
      <c r="J14" s="315">
        <f>IF('concesión 2026'!Q14="","",'concesión 2026'!Q14)</f>
        <v>0</v>
      </c>
      <c r="K14" s="316" t="str">
        <f>IF('concesión 2026'!R14="","",'concesión 2026'!R14)</f>
        <v/>
      </c>
      <c r="L14" s="317">
        <f>IF('concesión 2026'!S14="","",'concesión 2026'!S14)</f>
        <v>0</v>
      </c>
      <c r="M14" s="315">
        <f>IF('concesión 2026'!T14="","",'concesión 2026'!T14)</f>
        <v>0</v>
      </c>
      <c r="N14" s="318" t="str">
        <f>IF('concesión 2026'!U14="","",'concesión 2026'!U14)</f>
        <v/>
      </c>
      <c r="Q14" s="294"/>
      <c r="R14" s="295"/>
      <c r="S14" s="296"/>
      <c r="T14" s="319" t="str">
        <f>IF('concesión 2026'!B14="","",'concesión 2026'!B14)</f>
        <v/>
      </c>
      <c r="U14" s="320" t="str">
        <f>IF('concesión 2026'!C14="","",'concesión 2026'!C14)</f>
        <v/>
      </c>
      <c r="V14" s="321" t="str">
        <f>IF('concesión 2026'!D14="","",'concesión 2026'!D14)</f>
        <v/>
      </c>
      <c r="W14" s="321" t="str">
        <f>IF('concesión 2026'!E14="","",'concesión 2026'!E14)</f>
        <v/>
      </c>
      <c r="X14" s="322" t="str">
        <f>IF('concesión 2026'!F14="","",'concesión 2026'!F14)</f>
        <v/>
      </c>
      <c r="Y14" s="321" t="str">
        <f>IF('concesión 2026'!I14="","",'concesión 2026'!I14)</f>
        <v/>
      </c>
      <c r="Z14" s="323" t="str">
        <f>IF('concesión 2026'!J14="","",'concesión 2026'!J14)</f>
        <v/>
      </c>
      <c r="AA14" s="323" t="str">
        <f>IF('concesión 2026'!K14="","",'concesión 2026'!K14)</f>
        <v/>
      </c>
      <c r="AB14" s="324" t="str">
        <f>IF('concesión 2026'!L14="","",'concesión 2026'!L14)</f>
        <v/>
      </c>
      <c r="AC14" s="324" t="str">
        <f>IF('concesión 2026'!M14="","",'concesión 2026'!M14)</f>
        <v/>
      </c>
      <c r="AD14" s="325">
        <f>IF('concesión 2026'!S14="",0,'concesión 2026'!S14)</f>
        <v>0</v>
      </c>
      <c r="AE14" s="326">
        <f>IF('concesión 2026'!T14="",0,'concesión 2026'!T14)</f>
        <v>0</v>
      </c>
      <c r="AF14" s="327" t="e">
        <f>IF(#REF!="","",#REF!)</f>
        <v>#REF!</v>
      </c>
      <c r="AG14" s="328" t="e">
        <f>IF(#REF!="","",#REF!)</f>
        <v>#REF!</v>
      </c>
      <c r="AH14" s="329" t="e">
        <f>IF(#REF!="","",#REF!)</f>
        <v>#REF!</v>
      </c>
      <c r="AI14" s="330" t="e">
        <f t="shared" ref="AI14:AI20" si="0">+AD14-AH14</f>
        <v>#REF!</v>
      </c>
      <c r="AJ14" s="331">
        <f>IF('xustificacion 2026'!V14="","",'xustificacion 2026'!V14)</f>
        <v>0</v>
      </c>
      <c r="AK14" s="324">
        <f>IF('xustificacion 2026'!W14="","",'xustificacion 2026'!W14)</f>
        <v>0</v>
      </c>
      <c r="AL14" s="332">
        <f>IF('xustificacion 2026'!Y14="","",'xustificacion 2026'!Y14)</f>
        <v>0</v>
      </c>
      <c r="AM14" s="329">
        <f>IF('xustificacion 2026'!X14="","",'xustificacion 2026'!X14)</f>
        <v>0</v>
      </c>
      <c r="AN14" s="333">
        <f t="shared" ref="AN14:AN20" si="1">+AM14-AE14</f>
        <v>0</v>
      </c>
      <c r="AO14" s="298"/>
      <c r="AP14" s="298"/>
      <c r="AQ14" s="299"/>
      <c r="AR14" s="299"/>
      <c r="AS14" s="296"/>
      <c r="AV14" s="295"/>
    </row>
    <row r="15" spans="1:48" ht="24" customHeight="1" x14ac:dyDescent="0.25">
      <c r="A15" s="334" t="str">
        <f>IF('concesión 2026'!B27="","",'concesión 2026'!B27)</f>
        <v/>
      </c>
      <c r="B15" s="335" t="str">
        <f>IF('concesión 2026'!C27="","",'concesión 2026'!C27)</f>
        <v/>
      </c>
      <c r="C15" s="335" t="str">
        <f>IF('concesión 2026'!D27="","",'concesión 2026'!D27)</f>
        <v/>
      </c>
      <c r="D15" s="336" t="str">
        <f>IF('concesión 2026'!J27="","",'concesión 2026'!J27)</f>
        <v/>
      </c>
      <c r="E15" s="336" t="str">
        <f>IF('concesión 2026'!K27="","",'concesión 2026'!K27)</f>
        <v/>
      </c>
      <c r="F15" s="337" t="str">
        <f>IF('concesión 2026'!L27="","",'concesión 2026'!L27)</f>
        <v/>
      </c>
      <c r="G15" s="336" t="str">
        <f>IF('concesión 2026'!M27="","",'concesión 2026'!M27)</f>
        <v/>
      </c>
      <c r="H15" s="338" t="str">
        <f>IF('concesión 2026'!N27="","",'concesión 2026'!N27)</f>
        <v/>
      </c>
      <c r="I15" s="338" t="str">
        <f>IF('concesión 2026'!P27="","",'concesión 2026'!P27)</f>
        <v/>
      </c>
      <c r="J15" s="338">
        <f>IF('concesión 2026'!Q27="","",'concesión 2026'!Q27)</f>
        <v>0</v>
      </c>
      <c r="K15" s="339" t="str">
        <f>IF('concesión 2026'!R27="","",'concesión 2026'!R27)</f>
        <v/>
      </c>
      <c r="L15" s="340">
        <f>IF('concesión 2026'!S27="","",'concesión 2026'!S27)</f>
        <v>0</v>
      </c>
      <c r="M15" s="338">
        <f>IF('concesión 2026'!T27="","",'concesión 2026'!T27)</f>
        <v>0</v>
      </c>
      <c r="N15" s="341" t="str">
        <f>IF('concesión 2026'!U27="","",'concesión 2026'!U27)</f>
        <v/>
      </c>
      <c r="R15" s="295"/>
      <c r="S15" s="296"/>
      <c r="T15" s="342" t="str">
        <f>IF('concesión 2026'!B27="","",'concesión 2026'!B27)</f>
        <v/>
      </c>
      <c r="U15" s="343" t="str">
        <f>IF('concesión 2026'!C27="","",'concesión 2026'!C27)</f>
        <v/>
      </c>
      <c r="V15" s="344" t="str">
        <f>IF('concesión 2026'!D27="","",'concesión 2026'!D27)</f>
        <v/>
      </c>
      <c r="W15" s="344" t="str">
        <f>IF('concesión 2026'!E27="","",'concesión 2026'!E27)</f>
        <v/>
      </c>
      <c r="X15" s="345" t="str">
        <f>IF('concesión 2026'!F27="","",'concesión 2026'!F27)</f>
        <v/>
      </c>
      <c r="Y15" s="344" t="str">
        <f>IF('concesión 2026'!I27="","",'concesión 2026'!I27)</f>
        <v/>
      </c>
      <c r="Z15" s="346" t="str">
        <f>IF('concesión 2026'!J27="","",'concesión 2026'!J27)</f>
        <v/>
      </c>
      <c r="AA15" s="346" t="str">
        <f>IF('concesión 2026'!K27="","",'concesión 2026'!K27)</f>
        <v/>
      </c>
      <c r="AB15" s="347" t="str">
        <f>IF('concesión 2026'!L27="","",'concesión 2026'!L27)</f>
        <v/>
      </c>
      <c r="AC15" s="347" t="str">
        <f>IF('concesión 2026'!M27="","",'concesión 2026'!M27)</f>
        <v/>
      </c>
      <c r="AD15" s="348">
        <f>IF('concesión 2026'!S27="",0,'concesión 2026'!S27)</f>
        <v>0</v>
      </c>
      <c r="AE15" s="349">
        <f>IF('concesión 2026'!T27="",0,'concesión 2026'!T27)</f>
        <v>0</v>
      </c>
      <c r="AF15" s="350" t="e">
        <f>IF(#REF!="","",#REF!)</f>
        <v>#REF!</v>
      </c>
      <c r="AG15" s="328" t="e">
        <f>IF(#REF!="","",#REF!)</f>
        <v>#REF!</v>
      </c>
      <c r="AH15" s="351" t="e">
        <f>IF(#REF!="","",#REF!)</f>
        <v>#REF!</v>
      </c>
      <c r="AI15" s="352" t="e">
        <f t="shared" si="0"/>
        <v>#REF!</v>
      </c>
      <c r="AJ15" s="353">
        <f>IF('xustificacion 2026'!V28="","",'xustificacion 2026'!V28)</f>
        <v>0</v>
      </c>
      <c r="AK15" s="347">
        <f>IF('xustificacion 2026'!W28="","",'xustificacion 2026'!W28)</f>
        <v>0</v>
      </c>
      <c r="AL15" s="354">
        <f>IF('xustificacion 2026'!Y28="","",'xustificacion 2026'!Y28)</f>
        <v>0</v>
      </c>
      <c r="AM15" s="351">
        <f>IF('xustificacion 2026'!X28="","",'xustificacion 2026'!X28)</f>
        <v>0</v>
      </c>
      <c r="AN15" s="355">
        <f t="shared" si="1"/>
        <v>0</v>
      </c>
      <c r="AO15" s="298"/>
      <c r="AP15" s="298"/>
      <c r="AQ15" s="299"/>
      <c r="AR15" s="299"/>
      <c r="AS15" s="296"/>
      <c r="AV15" s="295"/>
    </row>
    <row r="16" spans="1:48" ht="24" customHeight="1" x14ac:dyDescent="0.25">
      <c r="A16" s="334" t="str">
        <f>IF('concesión 2026'!B28="","",'concesión 2026'!B28)</f>
        <v/>
      </c>
      <c r="B16" s="335" t="str">
        <f>IF('concesión 2026'!C28="","",'concesión 2026'!C28)</f>
        <v/>
      </c>
      <c r="C16" s="335" t="str">
        <f>IF('concesión 2026'!D28="","",'concesión 2026'!D28)</f>
        <v/>
      </c>
      <c r="D16" s="336" t="str">
        <f>IF('concesión 2026'!J28="","",'concesión 2026'!J28)</f>
        <v/>
      </c>
      <c r="E16" s="336" t="str">
        <f>IF('concesión 2026'!K28="","",'concesión 2026'!K28)</f>
        <v/>
      </c>
      <c r="F16" s="337" t="str">
        <f>IF('concesión 2026'!L28="","",'concesión 2026'!L28)</f>
        <v/>
      </c>
      <c r="G16" s="336" t="str">
        <f>IF('concesión 2026'!M28="","",'concesión 2026'!M28)</f>
        <v/>
      </c>
      <c r="H16" s="338" t="str">
        <f>IF('concesión 2026'!N28="","",'concesión 2026'!N28)</f>
        <v/>
      </c>
      <c r="I16" s="338" t="str">
        <f>IF('concesión 2026'!P28="","",'concesión 2026'!P28)</f>
        <v/>
      </c>
      <c r="J16" s="338">
        <f>IF('concesión 2026'!Q28="","",'concesión 2026'!Q28)</f>
        <v>0</v>
      </c>
      <c r="K16" s="339" t="str">
        <f>IF('concesión 2026'!R28="","",'concesión 2026'!R28)</f>
        <v/>
      </c>
      <c r="L16" s="340">
        <f>IF('concesión 2026'!S28="","",'concesión 2026'!S28)</f>
        <v>0</v>
      </c>
      <c r="M16" s="338">
        <f>IF('concesión 2026'!T28="","",'concesión 2026'!T28)</f>
        <v>0</v>
      </c>
      <c r="N16" s="341" t="str">
        <f>IF('concesión 2026'!U28="","",'concesión 2026'!U28)</f>
        <v/>
      </c>
      <c r="R16" s="295"/>
      <c r="S16" s="296"/>
      <c r="T16" s="342" t="str">
        <f>IF('concesión 2026'!B28="","",'concesión 2026'!B28)</f>
        <v/>
      </c>
      <c r="U16" s="343" t="str">
        <f>IF('concesión 2026'!C28="","",'concesión 2026'!C28)</f>
        <v/>
      </c>
      <c r="V16" s="344" t="str">
        <f>IF('concesión 2026'!D28="","",'concesión 2026'!D28)</f>
        <v/>
      </c>
      <c r="W16" s="344" t="str">
        <f>IF('concesión 2026'!E28="","",'concesión 2026'!E28)</f>
        <v/>
      </c>
      <c r="X16" s="345" t="str">
        <f>IF('concesión 2026'!F28="","",'concesión 2026'!F28)</f>
        <v/>
      </c>
      <c r="Y16" s="344" t="str">
        <f>IF('concesión 2026'!I28="","",'concesión 2026'!I28)</f>
        <v/>
      </c>
      <c r="Z16" s="346" t="str">
        <f>IF('concesión 2026'!J28="","",'concesión 2026'!J28)</f>
        <v/>
      </c>
      <c r="AA16" s="346" t="str">
        <f>IF('concesión 2026'!K28="","",'concesión 2026'!K28)</f>
        <v/>
      </c>
      <c r="AB16" s="347" t="str">
        <f>IF('concesión 2026'!L28="","",'concesión 2026'!L28)</f>
        <v/>
      </c>
      <c r="AC16" s="347" t="str">
        <f>IF('concesión 2026'!M28="","",'concesión 2026'!M28)</f>
        <v/>
      </c>
      <c r="AD16" s="348">
        <f>IF('concesión 2026'!S28="",0,'concesión 2026'!S28)</f>
        <v>0</v>
      </c>
      <c r="AE16" s="349">
        <f>IF('concesión 2026'!T28="",0,'concesión 2026'!T28)</f>
        <v>0</v>
      </c>
      <c r="AF16" s="350" t="e">
        <f>IF(#REF!="","",#REF!)</f>
        <v>#REF!</v>
      </c>
      <c r="AG16" s="328" t="e">
        <f>IF(#REF!="","",#REF!)</f>
        <v>#REF!</v>
      </c>
      <c r="AH16" s="351" t="e">
        <f>IF(#REF!="","",#REF!)</f>
        <v>#REF!</v>
      </c>
      <c r="AI16" s="352" t="e">
        <f t="shared" si="0"/>
        <v>#REF!</v>
      </c>
      <c r="AJ16" s="353">
        <f>IF('xustificacion 2026'!V29="","",'xustificacion 2026'!V29)</f>
        <v>0</v>
      </c>
      <c r="AK16" s="347">
        <f>IF('xustificacion 2026'!W29="","",'xustificacion 2026'!W29)</f>
        <v>0</v>
      </c>
      <c r="AL16" s="354">
        <f>IF('xustificacion 2026'!Y29="","",'xustificacion 2026'!Y29)</f>
        <v>0</v>
      </c>
      <c r="AM16" s="351">
        <f>IF('xustificacion 2026'!X29="","",'xustificacion 2026'!X29)</f>
        <v>0</v>
      </c>
      <c r="AN16" s="355">
        <f t="shared" si="1"/>
        <v>0</v>
      </c>
      <c r="AO16" s="298"/>
      <c r="AP16" s="298"/>
      <c r="AQ16" s="299"/>
      <c r="AR16" s="299"/>
      <c r="AS16" s="296"/>
      <c r="AV16" s="295"/>
    </row>
    <row r="17" spans="1:48" ht="24" customHeight="1" x14ac:dyDescent="0.25">
      <c r="A17" s="334" t="str">
        <f>IF('concesión 2026'!B29="","",'concesión 2026'!B29)</f>
        <v/>
      </c>
      <c r="B17" s="335" t="str">
        <f>IF('concesión 2026'!C29="","",'concesión 2026'!C29)</f>
        <v/>
      </c>
      <c r="C17" s="335" t="str">
        <f>IF('concesión 2026'!D29="","",'concesión 2026'!D29)</f>
        <v/>
      </c>
      <c r="D17" s="336" t="str">
        <f>IF('concesión 2026'!J29="","",'concesión 2026'!J29)</f>
        <v/>
      </c>
      <c r="E17" s="336" t="str">
        <f>IF('concesión 2026'!K29="","",'concesión 2026'!K29)</f>
        <v/>
      </c>
      <c r="F17" s="337" t="str">
        <f>IF('concesión 2026'!L29="","",'concesión 2026'!L29)</f>
        <v/>
      </c>
      <c r="G17" s="336" t="str">
        <f>IF('concesión 2026'!M29="","",'concesión 2026'!M29)</f>
        <v/>
      </c>
      <c r="H17" s="338" t="str">
        <f>IF('concesión 2026'!N29="","",'concesión 2026'!N29)</f>
        <v/>
      </c>
      <c r="I17" s="338" t="str">
        <f>IF('concesión 2026'!P29="","",'concesión 2026'!P29)</f>
        <v/>
      </c>
      <c r="J17" s="338">
        <f>IF('concesión 2026'!Q29="","",'concesión 2026'!Q29)</f>
        <v>0</v>
      </c>
      <c r="K17" s="339" t="str">
        <f>IF('concesión 2026'!R29="","",'concesión 2026'!R29)</f>
        <v/>
      </c>
      <c r="L17" s="340">
        <f>IF('concesión 2026'!S29="","",'concesión 2026'!S29)</f>
        <v>0</v>
      </c>
      <c r="M17" s="338">
        <f>IF('concesión 2026'!T29="","",'concesión 2026'!T29)</f>
        <v>0</v>
      </c>
      <c r="N17" s="341" t="str">
        <f>IF('concesión 2026'!U29="","",'concesión 2026'!U29)</f>
        <v/>
      </c>
      <c r="R17" s="295"/>
      <c r="S17" s="296"/>
      <c r="T17" s="342" t="str">
        <f>IF('concesión 2026'!B29="","",'concesión 2026'!B29)</f>
        <v/>
      </c>
      <c r="U17" s="343" t="str">
        <f>IF('concesión 2026'!C29="","",'concesión 2026'!C29)</f>
        <v/>
      </c>
      <c r="V17" s="344" t="str">
        <f>IF('concesión 2026'!D29="","",'concesión 2026'!D29)</f>
        <v/>
      </c>
      <c r="W17" s="344" t="str">
        <f>IF('concesión 2026'!E29="","",'concesión 2026'!E29)</f>
        <v/>
      </c>
      <c r="X17" s="345" t="str">
        <f>IF('concesión 2026'!F29="","",'concesión 2026'!F29)</f>
        <v/>
      </c>
      <c r="Y17" s="344" t="str">
        <f>IF('concesión 2026'!I29="","",'concesión 2026'!I29)</f>
        <v/>
      </c>
      <c r="Z17" s="346" t="str">
        <f>IF('concesión 2026'!J29="","",'concesión 2026'!J29)</f>
        <v/>
      </c>
      <c r="AA17" s="346" t="str">
        <f>IF('concesión 2026'!K29="","",'concesión 2026'!K29)</f>
        <v/>
      </c>
      <c r="AB17" s="347" t="str">
        <f>IF('concesión 2026'!L29="","",'concesión 2026'!L29)</f>
        <v/>
      </c>
      <c r="AC17" s="347" t="str">
        <f>IF('concesión 2026'!M29="","",'concesión 2026'!M29)</f>
        <v/>
      </c>
      <c r="AD17" s="348">
        <f>IF('concesión 2026'!S29="",0,'concesión 2026'!S29)</f>
        <v>0</v>
      </c>
      <c r="AE17" s="349">
        <f>IF('concesión 2026'!T29="",0,'concesión 2026'!T29)</f>
        <v>0</v>
      </c>
      <c r="AF17" s="350" t="e">
        <f>IF(#REF!="","",#REF!)</f>
        <v>#REF!</v>
      </c>
      <c r="AG17" s="328" t="e">
        <f>IF(#REF!="","",#REF!)</f>
        <v>#REF!</v>
      </c>
      <c r="AH17" s="351" t="e">
        <f>IF(#REF!="","",#REF!)</f>
        <v>#REF!</v>
      </c>
      <c r="AI17" s="352" t="e">
        <f t="shared" si="0"/>
        <v>#REF!</v>
      </c>
      <c r="AJ17" s="353">
        <f>IF('xustificacion 2026'!V30="","",'xustificacion 2026'!V30)</f>
        <v>0</v>
      </c>
      <c r="AK17" s="347">
        <f>IF('xustificacion 2026'!W30="","",'xustificacion 2026'!W30)</f>
        <v>0</v>
      </c>
      <c r="AL17" s="354">
        <f>IF('xustificacion 2026'!Y30="","",'xustificacion 2026'!Y30)</f>
        <v>0</v>
      </c>
      <c r="AM17" s="351">
        <f>IF('xustificacion 2026'!X30="","",'xustificacion 2026'!X30)</f>
        <v>0</v>
      </c>
      <c r="AN17" s="355">
        <f t="shared" si="1"/>
        <v>0</v>
      </c>
      <c r="AO17" s="298"/>
      <c r="AP17" s="298"/>
      <c r="AQ17" s="299"/>
      <c r="AR17" s="299"/>
      <c r="AS17" s="296"/>
      <c r="AV17" s="295"/>
    </row>
    <row r="18" spans="1:48" ht="24" customHeight="1" x14ac:dyDescent="0.25">
      <c r="A18" s="334" t="str">
        <f>IF('concesión 2026'!B30="","",'concesión 2026'!B30)</f>
        <v/>
      </c>
      <c r="B18" s="335" t="str">
        <f>IF('concesión 2026'!C30="","",'concesión 2026'!C30)</f>
        <v/>
      </c>
      <c r="C18" s="335" t="str">
        <f>IF('concesión 2026'!D30="","",'concesión 2026'!D30)</f>
        <v/>
      </c>
      <c r="D18" s="336" t="str">
        <f>IF('concesión 2026'!J30="","",'concesión 2026'!J30)</f>
        <v/>
      </c>
      <c r="E18" s="336" t="str">
        <f>IF('concesión 2026'!K30="","",'concesión 2026'!K30)</f>
        <v/>
      </c>
      <c r="F18" s="337" t="str">
        <f>IF('concesión 2026'!L30="","",'concesión 2026'!L30)</f>
        <v/>
      </c>
      <c r="G18" s="336" t="str">
        <f>IF('concesión 2026'!M30="","",'concesión 2026'!M30)</f>
        <v/>
      </c>
      <c r="H18" s="338" t="str">
        <f>IF('concesión 2026'!N30="","",'concesión 2026'!N30)</f>
        <v/>
      </c>
      <c r="I18" s="338" t="str">
        <f>IF('concesión 2026'!P30="","",'concesión 2026'!P30)</f>
        <v/>
      </c>
      <c r="J18" s="338">
        <f>IF('concesión 2026'!Q30="","",'concesión 2026'!Q30)</f>
        <v>0</v>
      </c>
      <c r="K18" s="339" t="str">
        <f>IF('concesión 2026'!R30="","",'concesión 2026'!R30)</f>
        <v/>
      </c>
      <c r="L18" s="340">
        <f>IF('concesión 2026'!S30="","",'concesión 2026'!S30)</f>
        <v>0</v>
      </c>
      <c r="M18" s="338">
        <f>IF('concesión 2026'!T30="","",'concesión 2026'!T30)</f>
        <v>0</v>
      </c>
      <c r="N18" s="341" t="str">
        <f>IF('concesión 2026'!U30="","",'concesión 2026'!U30)</f>
        <v/>
      </c>
      <c r="R18" s="295"/>
      <c r="S18" s="296"/>
      <c r="T18" s="342" t="str">
        <f>IF('concesión 2026'!B30="","",'concesión 2026'!B30)</f>
        <v/>
      </c>
      <c r="U18" s="343" t="str">
        <f>IF('concesión 2026'!C30="","",'concesión 2026'!C30)</f>
        <v/>
      </c>
      <c r="V18" s="344" t="str">
        <f>IF('concesión 2026'!D30="","",'concesión 2026'!D30)</f>
        <v/>
      </c>
      <c r="W18" s="344" t="str">
        <f>IF('concesión 2026'!E30="","",'concesión 2026'!E30)</f>
        <v/>
      </c>
      <c r="X18" s="345" t="str">
        <f>IF('concesión 2026'!F30="","",'concesión 2026'!F30)</f>
        <v/>
      </c>
      <c r="Y18" s="344" t="str">
        <f>IF('concesión 2026'!I30="","",'concesión 2026'!I30)</f>
        <v/>
      </c>
      <c r="Z18" s="346" t="str">
        <f>IF('concesión 2026'!J30="","",'concesión 2026'!J30)</f>
        <v/>
      </c>
      <c r="AA18" s="346" t="str">
        <f>IF('concesión 2026'!K30="","",'concesión 2026'!K30)</f>
        <v/>
      </c>
      <c r="AB18" s="347" t="str">
        <f>IF('concesión 2026'!L30="","",'concesión 2026'!L30)</f>
        <v/>
      </c>
      <c r="AC18" s="347" t="str">
        <f>IF('concesión 2026'!M30="","",'concesión 2026'!M30)</f>
        <v/>
      </c>
      <c r="AD18" s="348">
        <f>IF('concesión 2026'!S30="",0,'concesión 2026'!S30)</f>
        <v>0</v>
      </c>
      <c r="AE18" s="349">
        <f>IF('concesión 2026'!T30="",0,'concesión 2026'!T30)</f>
        <v>0</v>
      </c>
      <c r="AF18" s="350" t="e">
        <f>IF(#REF!="","",#REF!)</f>
        <v>#REF!</v>
      </c>
      <c r="AG18" s="328" t="e">
        <f>IF(#REF!="","",#REF!)</f>
        <v>#REF!</v>
      </c>
      <c r="AH18" s="351" t="e">
        <f>IF(#REF!="","",#REF!)</f>
        <v>#REF!</v>
      </c>
      <c r="AI18" s="352" t="e">
        <f t="shared" si="0"/>
        <v>#REF!</v>
      </c>
      <c r="AJ18" s="353">
        <f>IF('xustificacion 2026'!V31="","",'xustificacion 2026'!V31)</f>
        <v>0</v>
      </c>
      <c r="AK18" s="347">
        <f>IF('xustificacion 2026'!W31="","",'xustificacion 2026'!W31)</f>
        <v>0</v>
      </c>
      <c r="AL18" s="354">
        <f>IF('xustificacion 2026'!Y31="","",'xustificacion 2026'!Y31)</f>
        <v>0</v>
      </c>
      <c r="AM18" s="351">
        <f>IF('xustificacion 2026'!X31="","",'xustificacion 2026'!X31)</f>
        <v>0</v>
      </c>
      <c r="AN18" s="355">
        <f t="shared" si="1"/>
        <v>0</v>
      </c>
      <c r="AO18" s="356"/>
      <c r="AP18" s="356"/>
      <c r="AQ18" s="295"/>
      <c r="AR18" s="295"/>
      <c r="AS18" s="296"/>
      <c r="AV18" s="295"/>
    </row>
    <row r="19" spans="1:48" ht="24" customHeight="1" x14ac:dyDescent="0.25">
      <c r="A19" s="334" t="str">
        <f>IF('concesión 2026'!B31="","",'concesión 2026'!B31)</f>
        <v/>
      </c>
      <c r="B19" s="335" t="str">
        <f>IF('concesión 2026'!C31="","",'concesión 2026'!C31)</f>
        <v/>
      </c>
      <c r="C19" s="335" t="str">
        <f>IF('concesión 2026'!D31="","",'concesión 2026'!D31)</f>
        <v/>
      </c>
      <c r="D19" s="336" t="str">
        <f>IF('concesión 2026'!J31="","",'concesión 2026'!J31)</f>
        <v/>
      </c>
      <c r="E19" s="336" t="str">
        <f>IF('concesión 2026'!K31="","",'concesión 2026'!K31)</f>
        <v/>
      </c>
      <c r="F19" s="337" t="str">
        <f>IF('concesión 2026'!L31="","",'concesión 2026'!L31)</f>
        <v/>
      </c>
      <c r="G19" s="336" t="str">
        <f>IF('concesión 2026'!M31="","",'concesión 2026'!M31)</f>
        <v/>
      </c>
      <c r="H19" s="338" t="str">
        <f>IF('concesión 2026'!N31="","",'concesión 2026'!N31)</f>
        <v/>
      </c>
      <c r="I19" s="338" t="str">
        <f>IF('concesión 2026'!P31="","",'concesión 2026'!P31)</f>
        <v/>
      </c>
      <c r="J19" s="338">
        <f>IF('concesión 2026'!Q31="","",'concesión 2026'!Q31)</f>
        <v>0</v>
      </c>
      <c r="K19" s="339" t="str">
        <f>IF('concesión 2026'!R31="","",'concesión 2026'!R31)</f>
        <v/>
      </c>
      <c r="L19" s="340">
        <f>IF('concesión 2026'!S31="","",'concesión 2026'!S31)</f>
        <v>0</v>
      </c>
      <c r="M19" s="338">
        <f>IF('concesión 2026'!T31="","",'concesión 2026'!T31)</f>
        <v>0</v>
      </c>
      <c r="N19" s="341" t="str">
        <f>IF('concesión 2026'!U31="","",'concesión 2026'!U31)</f>
        <v/>
      </c>
      <c r="R19" s="295"/>
      <c r="S19" s="296"/>
      <c r="T19" s="342" t="str">
        <f>IF('concesión 2026'!B31="","",'concesión 2026'!B31)</f>
        <v/>
      </c>
      <c r="U19" s="343" t="str">
        <f>IF('concesión 2026'!C31="","",'concesión 2026'!C31)</f>
        <v/>
      </c>
      <c r="V19" s="344" t="str">
        <f>IF('concesión 2026'!D31="","",'concesión 2026'!D31)</f>
        <v/>
      </c>
      <c r="W19" s="344" t="str">
        <f>IF('concesión 2026'!E31="","",'concesión 2026'!E31)</f>
        <v/>
      </c>
      <c r="X19" s="345" t="str">
        <f>IF('concesión 2026'!F31="","",'concesión 2026'!F31)</f>
        <v/>
      </c>
      <c r="Y19" s="344" t="str">
        <f>IF('concesión 2026'!I31="","",'concesión 2026'!I31)</f>
        <v/>
      </c>
      <c r="Z19" s="346" t="str">
        <f>IF('concesión 2026'!J31="","",'concesión 2026'!J31)</f>
        <v/>
      </c>
      <c r="AA19" s="346" t="str">
        <f>IF('concesión 2026'!K31="","",'concesión 2026'!K31)</f>
        <v/>
      </c>
      <c r="AB19" s="347" t="str">
        <f>IF('concesión 2026'!L31="","",'concesión 2026'!L31)</f>
        <v/>
      </c>
      <c r="AC19" s="347" t="str">
        <f>IF('concesión 2026'!M31="","",'concesión 2026'!M31)</f>
        <v/>
      </c>
      <c r="AD19" s="348">
        <f>IF('concesión 2026'!S31="",0,'concesión 2026'!S31)</f>
        <v>0</v>
      </c>
      <c r="AE19" s="349">
        <f>IF('concesión 2026'!T31="",0,'concesión 2026'!T31)</f>
        <v>0</v>
      </c>
      <c r="AF19" s="350" t="e">
        <f>IF(#REF!="","",#REF!)</f>
        <v>#REF!</v>
      </c>
      <c r="AG19" s="328" t="e">
        <f>IF(#REF!="","",#REF!)</f>
        <v>#REF!</v>
      </c>
      <c r="AH19" s="351" t="e">
        <f>IF(#REF!="","",#REF!)</f>
        <v>#REF!</v>
      </c>
      <c r="AI19" s="352" t="e">
        <f t="shared" si="0"/>
        <v>#REF!</v>
      </c>
      <c r="AJ19" s="353">
        <f>IF('xustificacion 2026'!V32="","",'xustificacion 2026'!V32)</f>
        <v>0</v>
      </c>
      <c r="AK19" s="347">
        <f>IF('xustificacion 2026'!W32="","",'xustificacion 2026'!W32)</f>
        <v>0</v>
      </c>
      <c r="AL19" s="354">
        <f>IF('xustificacion 2026'!Y32="","",'xustificacion 2026'!Y32)</f>
        <v>0</v>
      </c>
      <c r="AM19" s="351">
        <f>IF('xustificacion 2026'!X32="","",'xustificacion 2026'!X32)</f>
        <v>0</v>
      </c>
      <c r="AN19" s="355">
        <f t="shared" si="1"/>
        <v>0</v>
      </c>
      <c r="AO19" s="356"/>
      <c r="AP19" s="356"/>
      <c r="AQ19" s="295"/>
      <c r="AR19" s="295"/>
      <c r="AS19" s="296"/>
      <c r="AV19" s="295"/>
    </row>
    <row r="20" spans="1:48" ht="19.5" customHeight="1" x14ac:dyDescent="0.25">
      <c r="A20" s="357" t="str">
        <f>IF('concesión 2026'!B32="","",'concesión 2026'!B32)</f>
        <v/>
      </c>
      <c r="B20" s="358" t="str">
        <f>IF('concesión 2026'!C32="","",'concesión 2026'!C32)</f>
        <v/>
      </c>
      <c r="C20" s="358" t="str">
        <f>IF('concesión 2026'!D32="","",'concesión 2026'!D32)</f>
        <v/>
      </c>
      <c r="D20" s="359" t="str">
        <f>IF('concesión 2026'!J32="","",'concesión 2026'!J32)</f>
        <v/>
      </c>
      <c r="E20" s="359" t="str">
        <f>IF('concesión 2026'!K32="","",'concesión 2026'!K32)</f>
        <v/>
      </c>
      <c r="F20" s="360" t="str">
        <f>IF('concesión 2026'!L32="","",'concesión 2026'!L32)</f>
        <v/>
      </c>
      <c r="G20" s="359" t="str">
        <f>IF('concesión 2026'!M32="","",'concesión 2026'!M32)</f>
        <v/>
      </c>
      <c r="H20" s="361" t="str">
        <f>IF('concesión 2026'!N32="","",'concesión 2026'!N32)</f>
        <v/>
      </c>
      <c r="I20" s="361" t="str">
        <f>IF('concesión 2026'!P32="","",'concesión 2026'!P32)</f>
        <v/>
      </c>
      <c r="J20" s="361">
        <f>IF('concesión 2026'!Q32="","",'concesión 2026'!Q32)</f>
        <v>0</v>
      </c>
      <c r="K20" s="362" t="str">
        <f>IF('concesión 2026'!R32="","",'concesión 2026'!R32)</f>
        <v/>
      </c>
      <c r="L20" s="363">
        <f>IF('concesión 2026'!S32="","",'concesión 2026'!S32)</f>
        <v>0</v>
      </c>
      <c r="M20" s="361">
        <f>IF('concesión 2026'!T32="","",'concesión 2026'!T32)</f>
        <v>0</v>
      </c>
      <c r="N20" s="364" t="str">
        <f>IF('concesión 2026'!U32="","",'concesión 2026'!U32)</f>
        <v/>
      </c>
      <c r="S20" s="289"/>
      <c r="T20" s="365" t="str">
        <f>IF('concesión 2026'!B32="","",'concesión 2026'!B32)</f>
        <v/>
      </c>
      <c r="U20" s="366" t="str">
        <f>IF('concesión 2026'!C32="","",'concesión 2026'!C32)</f>
        <v/>
      </c>
      <c r="V20" s="367" t="str">
        <f>IF('concesión 2026'!D32="","",'concesión 2026'!D32)</f>
        <v/>
      </c>
      <c r="W20" s="367" t="str">
        <f>IF('concesión 2026'!E32="","",'concesión 2026'!E32)</f>
        <v/>
      </c>
      <c r="X20" s="368" t="str">
        <f>IF('concesión 2026'!F32="","",'concesión 2026'!F32)</f>
        <v/>
      </c>
      <c r="Y20" s="367" t="str">
        <f>IF('concesión 2026'!I32="","",'concesión 2026'!I32)</f>
        <v/>
      </c>
      <c r="Z20" s="369" t="str">
        <f>IF('concesión 2026'!J32="","",'concesión 2026'!J32)</f>
        <v/>
      </c>
      <c r="AA20" s="369" t="str">
        <f>IF('concesión 2026'!K32="","",'concesión 2026'!K32)</f>
        <v/>
      </c>
      <c r="AB20" s="370" t="str">
        <f>IF('concesión 2026'!L32="","",'concesión 2026'!L32)</f>
        <v/>
      </c>
      <c r="AC20" s="370" t="str">
        <f>IF('concesión 2026'!M32="","",'concesión 2026'!M32)</f>
        <v/>
      </c>
      <c r="AD20" s="371">
        <f>IF('concesión 2026'!S32="",0,'concesión 2026'!S32)</f>
        <v>0</v>
      </c>
      <c r="AE20" s="372">
        <f>IF('concesión 2026'!T32="",0,'concesión 2026'!T32)</f>
        <v>0</v>
      </c>
      <c r="AF20" s="373" t="e">
        <f>IF(#REF!="","",#REF!)</f>
        <v>#REF!</v>
      </c>
      <c r="AG20" s="374" t="e">
        <f>IF(#REF!="","",#REF!)</f>
        <v>#REF!</v>
      </c>
      <c r="AH20" s="375" t="e">
        <f>IF(#REF!="","",#REF!)</f>
        <v>#REF!</v>
      </c>
      <c r="AI20" s="376" t="e">
        <f t="shared" si="0"/>
        <v>#REF!</v>
      </c>
      <c r="AJ20" s="377">
        <f>IF('xustificacion 2026'!V33="","",'xustificacion 2026'!V33)</f>
        <v>0</v>
      </c>
      <c r="AK20" s="370">
        <f>IF('xustificacion 2026'!W33="","",'xustificacion 2026'!W33)</f>
        <v>0</v>
      </c>
      <c r="AL20" s="378">
        <f>IF('xustificacion 2026'!Y33="","",'xustificacion 2026'!Y33)</f>
        <v>0</v>
      </c>
      <c r="AM20" s="375">
        <f>IF('xustificacion 2026'!X33="","",'xustificacion 2026'!X33)</f>
        <v>0</v>
      </c>
      <c r="AN20" s="379">
        <f t="shared" si="1"/>
        <v>0</v>
      </c>
      <c r="AO20" s="356"/>
      <c r="AP20" s="356"/>
      <c r="AQ20" s="295"/>
      <c r="AR20" s="295"/>
      <c r="AS20" s="289"/>
    </row>
    <row r="21" spans="1:48" ht="19.5" customHeight="1" x14ac:dyDescent="0.25">
      <c r="A21" s="380"/>
      <c r="B21" s="380" t="str">
        <f>IF('concesión 2026'!C32="","",'concesión 2026'!C32)</f>
        <v/>
      </c>
      <c r="C21" s="380" t="str">
        <f>IF('concesión 2026'!D32="","",'concesión 2026'!D32)</f>
        <v/>
      </c>
      <c r="D21" s="381" t="str">
        <f>IF('concesión 2026'!J32="","",'concesión 2026'!J32)</f>
        <v/>
      </c>
      <c r="E21" s="381" t="str">
        <f>IF('concesión 2026'!K32="","",'concesión 2026'!K32)</f>
        <v/>
      </c>
      <c r="F21" s="382" t="str">
        <f>IF('concesión 2026'!L32="","",'concesión 2026'!L32)</f>
        <v/>
      </c>
      <c r="G21" s="381" t="str">
        <f>IF('concesión 2026'!M32="","",'concesión 2026'!M32)</f>
        <v/>
      </c>
      <c r="H21" s="383" t="str">
        <f>IF('concesión 2026'!N33="","",'concesión 2026'!N33)</f>
        <v/>
      </c>
      <c r="I21" s="384" t="str">
        <f>IF('concesión 2026'!P33="","",'concesión 2026'!P33)</f>
        <v/>
      </c>
      <c r="J21" s="384">
        <f>IF('concesión 2026'!Q33="","",'concesión 2026'!Q33)</f>
        <v>0</v>
      </c>
      <c r="K21" s="385" t="str">
        <f>IF('concesión 2026'!R33="","",'concesión 2026'!R33)</f>
        <v/>
      </c>
      <c r="L21" s="386">
        <f>IF('concesión 2026'!S33="","",'concesión 2026'!S33)</f>
        <v>0</v>
      </c>
      <c r="M21" s="384">
        <f>IF('concesión 2026'!T33="","",'concesión 2026'!T33)</f>
        <v>0</v>
      </c>
      <c r="N21" s="387" t="str">
        <f>IF('concesión 2026'!U33="","",'concesión 2026'!U33)</f>
        <v/>
      </c>
      <c r="S21" s="289"/>
      <c r="T21" s="388"/>
      <c r="U21" s="389"/>
      <c r="V21" s="390"/>
      <c r="W21" s="391"/>
      <c r="X21" s="391"/>
      <c r="Y21" s="392"/>
      <c r="Z21" s="393"/>
      <c r="AA21" s="394"/>
      <c r="AB21" s="394"/>
      <c r="AC21" s="395"/>
      <c r="AD21" s="396">
        <f>SUM(AD14:AD20)</f>
        <v>0</v>
      </c>
      <c r="AE21" s="397">
        <f>SUM(AE14:AE20)</f>
        <v>0</v>
      </c>
      <c r="AF21" s="398" t="e">
        <f>SUM(AF14:AF20)</f>
        <v>#REF!</v>
      </c>
      <c r="AG21" s="399"/>
      <c r="AH21" s="400" t="e">
        <f>SUM(AH14:AH20)</f>
        <v>#REF!</v>
      </c>
      <c r="AI21" s="401" t="e">
        <f>SUM(AI14:AI20)</f>
        <v>#REF!</v>
      </c>
      <c r="AJ21" s="401">
        <f>SUM(AJ14:AJ20)</f>
        <v>0</v>
      </c>
      <c r="AK21" s="401"/>
      <c r="AL21" s="401"/>
      <c r="AM21" s="400">
        <f>SUM(AM14:AM20)</f>
        <v>0</v>
      </c>
      <c r="AN21" s="401">
        <f>SUM(AN14:AN20)</f>
        <v>0</v>
      </c>
      <c r="AO21" s="295"/>
      <c r="AS21" s="289"/>
    </row>
    <row r="22" spans="1:48" ht="19.5" customHeight="1" x14ac:dyDescent="0.25">
      <c r="A22" s="380"/>
      <c r="B22" s="380"/>
      <c r="C22" s="380"/>
      <c r="D22" s="381"/>
      <c r="E22" s="381"/>
      <c r="F22" s="382"/>
      <c r="G22" s="381"/>
      <c r="H22" s="402"/>
      <c r="I22" s="402"/>
      <c r="J22" s="402"/>
      <c r="K22" s="403"/>
      <c r="L22" s="404"/>
      <c r="M22" s="402"/>
      <c r="N22" s="402"/>
      <c r="S22" s="289"/>
      <c r="T22" s="295"/>
      <c r="U22" s="405"/>
      <c r="V22" s="406"/>
      <c r="W22" s="407"/>
      <c r="Y22" s="356"/>
      <c r="Z22" s="408"/>
      <c r="AA22" s="408"/>
      <c r="AB22" s="408"/>
      <c r="AC22" s="356"/>
      <c r="AD22" s="356"/>
      <c r="AE22" s="356"/>
      <c r="AF22" s="356"/>
      <c r="AG22" s="295"/>
      <c r="AH22" s="356"/>
      <c r="AI22" s="295"/>
      <c r="AJ22" s="295"/>
      <c r="AK22" s="295"/>
      <c r="AL22" s="356"/>
      <c r="AM22" s="356"/>
      <c r="AN22" s="295"/>
      <c r="AO22" s="295"/>
      <c r="AS22" s="289"/>
    </row>
    <row r="23" spans="1:48" ht="19.5" hidden="1" customHeight="1" x14ac:dyDescent="0.25">
      <c r="S23" s="289"/>
      <c r="T23" s="295"/>
      <c r="U23" s="405"/>
      <c r="V23" s="406"/>
      <c r="W23" s="407"/>
      <c r="Y23" s="356"/>
      <c r="Z23" s="408"/>
      <c r="AA23" s="408"/>
      <c r="AB23" s="408"/>
      <c r="AC23" s="356"/>
      <c r="AD23" s="356"/>
      <c r="AE23" s="356"/>
      <c r="AF23" s="356"/>
      <c r="AG23" s="295"/>
      <c r="AH23" s="356"/>
      <c r="AI23" s="295"/>
      <c r="AJ23" s="295"/>
      <c r="AK23" s="295"/>
      <c r="AL23" s="356"/>
      <c r="AM23" s="356"/>
      <c r="AN23" s="295"/>
      <c r="AO23" s="295"/>
      <c r="AS23" s="289"/>
    </row>
    <row r="24" spans="1:48" ht="19.5" customHeight="1" x14ac:dyDescent="0.25">
      <c r="A24" s="757" t="s">
        <v>124</v>
      </c>
      <c r="B24" s="757"/>
      <c r="C24" s="757"/>
      <c r="D24" s="757"/>
      <c r="E24" s="757"/>
      <c r="F24" s="757"/>
      <c r="G24" s="757"/>
      <c r="H24" s="757"/>
      <c r="I24" s="757"/>
      <c r="J24" s="757"/>
      <c r="K24" s="757"/>
      <c r="L24" s="757"/>
      <c r="M24" s="757"/>
      <c r="N24" s="757"/>
      <c r="O24" s="757"/>
      <c r="P24" s="757"/>
      <c r="Q24" s="758" t="s">
        <v>154</v>
      </c>
      <c r="R24" s="759" t="s">
        <v>155</v>
      </c>
      <c r="S24" s="289"/>
      <c r="T24" s="295"/>
      <c r="U24" s="405"/>
      <c r="V24" s="406"/>
      <c r="W24" s="407"/>
      <c r="Y24" s="356"/>
      <c r="Z24" s="408"/>
      <c r="AA24" s="408"/>
      <c r="AB24" s="408"/>
      <c r="AC24" s="356"/>
      <c r="AD24" s="356"/>
      <c r="AE24" s="356"/>
      <c r="AF24" s="356"/>
      <c r="AG24" s="295"/>
      <c r="AH24" s="356"/>
      <c r="AI24" s="295"/>
      <c r="AJ24" s="295"/>
      <c r="AK24" s="295"/>
      <c r="AL24" s="356"/>
      <c r="AM24" s="356"/>
      <c r="AN24" s="295"/>
      <c r="AO24" s="295"/>
      <c r="AS24" s="289"/>
    </row>
    <row r="25" spans="1:48" ht="19.5" customHeight="1" x14ac:dyDescent="0.25">
      <c r="A25" s="760" t="s">
        <v>57</v>
      </c>
      <c r="B25" s="760"/>
      <c r="C25" s="760"/>
      <c r="D25" s="760"/>
      <c r="E25" s="760"/>
      <c r="F25" s="760"/>
      <c r="G25" s="760"/>
      <c r="H25" s="760"/>
      <c r="I25" s="761" t="s">
        <v>140</v>
      </c>
      <c r="J25" s="761"/>
      <c r="K25" s="761"/>
      <c r="L25" s="761"/>
      <c r="M25" s="761" t="s">
        <v>141</v>
      </c>
      <c r="N25" s="761"/>
      <c r="O25" s="761"/>
      <c r="P25" s="761"/>
      <c r="Q25" s="758"/>
      <c r="R25" s="759"/>
      <c r="S25" s="289"/>
      <c r="T25" s="748" t="s">
        <v>127</v>
      </c>
      <c r="U25" s="748"/>
      <c r="V25" s="748"/>
      <c r="W25" s="748"/>
      <c r="X25" s="748"/>
      <c r="Y25" s="748"/>
      <c r="Z25" s="748"/>
      <c r="AA25" s="748"/>
      <c r="AB25" s="748"/>
      <c r="AC25" s="748"/>
      <c r="AD25" s="748"/>
      <c r="AE25" s="748"/>
      <c r="AF25" s="748"/>
      <c r="AG25" s="748"/>
      <c r="AH25" s="748"/>
      <c r="AI25" s="748"/>
      <c r="AJ25" s="748"/>
      <c r="AK25" s="748"/>
      <c r="AL25" s="748"/>
      <c r="AM25" s="748"/>
      <c r="AN25" s="748"/>
      <c r="AO25" s="748"/>
      <c r="AP25" s="748"/>
      <c r="AQ25" s="741" t="s">
        <v>156</v>
      </c>
      <c r="AR25" s="749" t="s">
        <v>157</v>
      </c>
      <c r="AS25" s="289"/>
    </row>
    <row r="26" spans="1:48" ht="21" customHeight="1" x14ac:dyDescent="0.25">
      <c r="A26" s="750" t="s">
        <v>60</v>
      </c>
      <c r="B26" s="751" t="s">
        <v>61</v>
      </c>
      <c r="C26" s="752" t="s">
        <v>22</v>
      </c>
      <c r="D26" s="753" t="s">
        <v>158</v>
      </c>
      <c r="E26" s="753"/>
      <c r="F26" s="752" t="s">
        <v>63</v>
      </c>
      <c r="G26" s="752" t="s">
        <v>28</v>
      </c>
      <c r="H26" s="754" t="s">
        <v>29</v>
      </c>
      <c r="I26" s="753" t="s">
        <v>159</v>
      </c>
      <c r="J26" s="753"/>
      <c r="K26" s="755" t="s">
        <v>160</v>
      </c>
      <c r="L26" s="756" t="s">
        <v>161</v>
      </c>
      <c r="M26" s="753" t="s">
        <v>159</v>
      </c>
      <c r="N26" s="753"/>
      <c r="O26" s="754" t="s">
        <v>162</v>
      </c>
      <c r="P26" s="756" t="s">
        <v>163</v>
      </c>
      <c r="Q26" s="758"/>
      <c r="R26" s="759"/>
      <c r="S26" s="289"/>
      <c r="T26" s="745" t="s">
        <v>60</v>
      </c>
      <c r="U26" s="746" t="s">
        <v>61</v>
      </c>
      <c r="V26" s="744" t="s">
        <v>22</v>
      </c>
      <c r="W26" s="744" t="s">
        <v>23</v>
      </c>
      <c r="X26" s="744"/>
      <c r="Y26" s="747" t="s">
        <v>164</v>
      </c>
      <c r="Z26" s="744" t="s">
        <v>63</v>
      </c>
      <c r="AA26" s="744" t="s">
        <v>28</v>
      </c>
      <c r="AB26" s="744" t="s">
        <v>29</v>
      </c>
      <c r="AC26" s="739" t="s">
        <v>165</v>
      </c>
      <c r="AD26" s="739" t="s">
        <v>166</v>
      </c>
      <c r="AE26" s="739" t="s">
        <v>167</v>
      </c>
      <c r="AF26" s="740" t="s">
        <v>168</v>
      </c>
      <c r="AG26" s="741" t="s">
        <v>169</v>
      </c>
      <c r="AH26" s="741"/>
      <c r="AI26" s="741"/>
      <c r="AJ26" s="741"/>
      <c r="AK26" s="741"/>
      <c r="AL26" s="742" t="s">
        <v>170</v>
      </c>
      <c r="AM26" s="742"/>
      <c r="AN26" s="742"/>
      <c r="AO26" s="742"/>
      <c r="AP26" s="742"/>
      <c r="AQ26" s="741"/>
      <c r="AR26" s="749"/>
      <c r="AS26" s="289"/>
    </row>
    <row r="27" spans="1:48" ht="39.75" customHeight="1" x14ac:dyDescent="0.25">
      <c r="A27" s="750"/>
      <c r="B27" s="751"/>
      <c r="C27" s="752"/>
      <c r="D27" s="409" t="s">
        <v>171</v>
      </c>
      <c r="E27" s="409" t="s">
        <v>36</v>
      </c>
      <c r="F27" s="752"/>
      <c r="G27" s="752"/>
      <c r="H27" s="754"/>
      <c r="I27" s="410">
        <v>43647</v>
      </c>
      <c r="J27" s="410">
        <v>43769</v>
      </c>
      <c r="K27" s="755"/>
      <c r="L27" s="756"/>
      <c r="M27" s="410">
        <v>43770</v>
      </c>
      <c r="N27" s="410">
        <v>44012</v>
      </c>
      <c r="O27" s="754"/>
      <c r="P27" s="756"/>
      <c r="Q27" s="758"/>
      <c r="R27" s="759"/>
      <c r="S27" s="289"/>
      <c r="T27" s="745"/>
      <c r="U27" s="746"/>
      <c r="V27" s="744"/>
      <c r="W27" s="411" t="s">
        <v>35</v>
      </c>
      <c r="X27" s="412" t="s">
        <v>36</v>
      </c>
      <c r="Y27" s="747"/>
      <c r="Z27" s="744"/>
      <c r="AA27" s="744"/>
      <c r="AB27" s="744"/>
      <c r="AC27" s="739"/>
      <c r="AD27" s="739"/>
      <c r="AE27" s="739"/>
      <c r="AF27" s="740"/>
      <c r="AG27" s="413" t="s">
        <v>172</v>
      </c>
      <c r="AH27" s="301" t="s">
        <v>173</v>
      </c>
      <c r="AI27" s="301" t="s">
        <v>174</v>
      </c>
      <c r="AJ27" s="414" t="s">
        <v>175</v>
      </c>
      <c r="AK27" s="415" t="s">
        <v>86</v>
      </c>
      <c r="AL27" s="413" t="s">
        <v>176</v>
      </c>
      <c r="AM27" s="301" t="s">
        <v>177</v>
      </c>
      <c r="AN27" s="301" t="s">
        <v>178</v>
      </c>
      <c r="AO27" s="414" t="s">
        <v>179</v>
      </c>
      <c r="AP27" s="416" t="s">
        <v>86</v>
      </c>
      <c r="AQ27" s="741"/>
      <c r="AR27" s="749"/>
      <c r="AS27" s="289"/>
    </row>
    <row r="28" spans="1:48" ht="24" customHeight="1" x14ac:dyDescent="0.25">
      <c r="A28" s="311" t="str">
        <f>IF('concesión 2026'!A42="","",'concesión 2026'!A42)</f>
        <v/>
      </c>
      <c r="B28" s="312" t="str">
        <f>IF('concesión 2026'!B42="","",'concesión 2026'!B42)</f>
        <v/>
      </c>
      <c r="C28" s="417" t="str">
        <f>IF('concesión 2026'!C42="","",'concesión 2026'!C42)</f>
        <v/>
      </c>
      <c r="D28" s="417" t="str">
        <f>IF('concesión 2026'!D42="","",'concesión 2026'!D42)</f>
        <v/>
      </c>
      <c r="E28" s="418" t="str">
        <f>IF('concesión 2026'!E42="","",'concesión 2026'!E42)</f>
        <v/>
      </c>
      <c r="F28" s="313" t="str">
        <f>IF('concesión 2026'!I42="","",'concesión 2026'!I42)</f>
        <v/>
      </c>
      <c r="G28" s="419" t="str">
        <f>IF('concesión 2026'!J42="","",'concesión 2026'!J42)</f>
        <v/>
      </c>
      <c r="H28" s="420" t="str">
        <f>IF('concesión 2026'!K42="","",'concesión 2026'!K42)</f>
        <v/>
      </c>
      <c r="I28" s="313" t="str">
        <f>IF('concesión 2026'!L42="","",'concesión 2026'!L42)</f>
        <v/>
      </c>
      <c r="J28" s="313" t="str">
        <f>IF('concesión 2026'!M42="","",'concesión 2026'!M42)</f>
        <v/>
      </c>
      <c r="K28" s="421">
        <f>IF('concesión 2026'!N42="","",'concesión 2026'!N42)</f>
        <v>0</v>
      </c>
      <c r="L28" s="422">
        <f>IF('concesión 2026'!O42="","",'concesión 2026'!O42)</f>
        <v>0</v>
      </c>
      <c r="M28" s="313" t="str">
        <f>IF('concesión 2026'!P42="","",'concesión 2026'!P42)</f>
        <v/>
      </c>
      <c r="N28" s="313" t="str">
        <f>IF('concesión 2026'!Q138="","",'concesión 2026'!Q138)</f>
        <v/>
      </c>
      <c r="O28" s="421" t="str">
        <f>IF('concesión 2026'!R42="","",'concesión 2026'!R42)</f>
        <v/>
      </c>
      <c r="P28" s="423" t="str">
        <f>IF('concesión 2026'!S42="","",'concesión 2026'!S42)</f>
        <v/>
      </c>
      <c r="Q28" s="424" t="str">
        <f>IF('concesión 2026'!T42="","",'concesión 2026'!T42)</f>
        <v/>
      </c>
      <c r="R28" s="425" t="str">
        <f>IF('concesión 2026'!U42="","",'concesión 2026'!U42)</f>
        <v/>
      </c>
      <c r="S28" s="289"/>
      <c r="T28" s="426" t="str">
        <f>IF('concesión 2026'!A42="","",'concesión 2026'!A42)</f>
        <v/>
      </c>
      <c r="U28" s="427" t="str">
        <f>IF('concesión 2026'!B42="","",'concesión 2026'!B42)</f>
        <v/>
      </c>
      <c r="V28" s="428" t="str">
        <f>IF('concesión 2026'!C42="","",'concesión 2026'!C42)</f>
        <v/>
      </c>
      <c r="W28" s="428" t="str">
        <f>IF('concesión 2026'!D42="","",'concesión 2026'!D42)</f>
        <v/>
      </c>
      <c r="X28" s="429" t="str">
        <f>IF('concesión 2026'!E42="","",'concesión 2026'!E42)</f>
        <v/>
      </c>
      <c r="Y28" s="430" t="str">
        <f>IF('concesión 2026'!H42="","",'concesión 2026'!H42)</f>
        <v/>
      </c>
      <c r="Z28" s="431" t="str">
        <f>IF('concesión 2026'!I42="","",'concesión 2026'!I42)</f>
        <v/>
      </c>
      <c r="AA28" s="431" t="str">
        <f>IF('concesión 2026'!J42="","",'concesión 2026'!J42)</f>
        <v/>
      </c>
      <c r="AB28" s="432" t="str">
        <f>IF('concesión 2026'!K42="","",'concesión 2026'!K42)</f>
        <v/>
      </c>
      <c r="AC28" s="433">
        <f>IF('concesión 2026'!N42="","",'concesión 2026'!N42)</f>
        <v>0</v>
      </c>
      <c r="AD28" s="434">
        <f>IF('concesión 2026'!O42="","",'concesión 2026'!O42)</f>
        <v>0</v>
      </c>
      <c r="AE28" s="433" t="str">
        <f>IF('concesión 2026'!R42="","",'concesión 2026'!R42)</f>
        <v/>
      </c>
      <c r="AF28" s="435" t="str">
        <f>IF('concesión 2026'!S42="","",'concesión 2026'!S42)</f>
        <v/>
      </c>
      <c r="AG28" s="436" t="e">
        <f>IF(#REF!="","",#REF!)</f>
        <v>#REF!</v>
      </c>
      <c r="AH28" s="336" t="e">
        <f>IF(#REF!="","",#REF!)</f>
        <v>#REF!</v>
      </c>
      <c r="AI28" s="437" t="e">
        <f>IF(#REF!="","",#REF!)</f>
        <v>#REF!</v>
      </c>
      <c r="AJ28" s="438" t="e">
        <f>IF(#REF!="","",#REF!)</f>
        <v>#REF!</v>
      </c>
      <c r="AK28" s="439" t="e">
        <f t="shared" ref="AK28:AK59" si="2">AJ28-AD28</f>
        <v>#REF!</v>
      </c>
      <c r="AL28" s="436" t="str">
        <f>IF('xustificacion 2026'!S41="","",'xustificacion 2026'!S41)</f>
        <v/>
      </c>
      <c r="AM28" s="336" t="str">
        <f>IF('xustificacion 2026'!T41="","",'xustificacion 2026'!T41)</f>
        <v/>
      </c>
      <c r="AN28" s="440">
        <f>IF('xustificacion 2026'!U41="","",'xustificacion 2026'!U41)</f>
        <v>0</v>
      </c>
      <c r="AO28" s="441">
        <f>IF('xustificacion 2026'!V41="","",'xustificacion 2026'!V41)</f>
        <v>0</v>
      </c>
      <c r="AP28" s="439" t="e">
        <f t="shared" ref="AP28:AP59" si="3">+AO28-AF28</f>
        <v>#VALUE!</v>
      </c>
      <c r="AQ28" s="439" t="e">
        <f t="shared" ref="AQ28:AQ59" si="4">+AJ28+AO28</f>
        <v>#REF!</v>
      </c>
      <c r="AR28" s="442" t="e">
        <f t="shared" ref="AR28:AR59" si="5">IF(AQ28=0,0,(AQ28*$AD$97)/$AQ$91)</f>
        <v>#REF!</v>
      </c>
      <c r="AS28" s="289"/>
    </row>
    <row r="29" spans="1:48" ht="24" customHeight="1" x14ac:dyDescent="0.25">
      <c r="A29" s="334" t="str">
        <f>IF('concesión 2026'!A138="","",'concesión 2026'!A138)</f>
        <v/>
      </c>
      <c r="B29" s="335" t="str">
        <f>IF('concesión 2026'!B138="","",'concesión 2026'!B138)</f>
        <v/>
      </c>
      <c r="C29" s="428" t="str">
        <f>IF('concesión 2026'!C138="","",'concesión 2026'!C138)</f>
        <v/>
      </c>
      <c r="D29" s="428" t="str">
        <f>IF('concesión 2026'!D138="","",'concesión 2026'!D138)</f>
        <v/>
      </c>
      <c r="E29" s="443" t="str">
        <f>IF('concesión 2026'!E138="","",'concesión 2026'!E138)</f>
        <v/>
      </c>
      <c r="F29" s="336" t="str">
        <f>IF('concesión 2026'!I138="","",'concesión 2026'!I138)</f>
        <v/>
      </c>
      <c r="G29" s="444" t="str">
        <f>IF('concesión 2026'!J138="","",'concesión 2026'!J138)</f>
        <v/>
      </c>
      <c r="H29" s="445" t="str">
        <f>IF('concesión 2026'!K138="","",'concesión 2026'!K138)</f>
        <v/>
      </c>
      <c r="I29" s="336" t="str">
        <f>IF('concesión 2026'!L138="","",'concesión 2026'!L138)</f>
        <v/>
      </c>
      <c r="J29" s="336" t="str">
        <f>IF('concesión 2026'!M138="","",'concesión 2026'!M138)</f>
        <v/>
      </c>
      <c r="K29" s="440">
        <f>IF('concesión 2026'!N138="","",'concesión 2026'!N138)</f>
        <v>0</v>
      </c>
      <c r="L29" s="446">
        <f>IF('concesión 2026'!O138="","",'concesión 2026'!O138)</f>
        <v>0</v>
      </c>
      <c r="M29" s="336" t="str">
        <f>IF('concesión 2026'!P138="","",'concesión 2026'!P138)</f>
        <v/>
      </c>
      <c r="N29" s="336" t="str">
        <f>IF('concesión 2026'!Q42="","",'concesión 2026'!Q42)</f>
        <v/>
      </c>
      <c r="O29" s="440" t="str">
        <f>IF('concesión 2026'!R138="","",'concesión 2026'!R138)</f>
        <v/>
      </c>
      <c r="P29" s="447" t="e">
        <v>#VALUE!</v>
      </c>
      <c r="Q29" s="448" t="str">
        <f>IF('concesión 2026'!T138="","",'concesión 2026'!T138)</f>
        <v/>
      </c>
      <c r="R29" s="449" t="str">
        <f>IF('concesión 2026'!U138="","",'concesión 2026'!U138)</f>
        <v/>
      </c>
      <c r="S29" s="289"/>
      <c r="T29" s="426" t="str">
        <f>IF('concesión 2026'!A138="","",'concesión 2026'!A138)</f>
        <v/>
      </c>
      <c r="U29" s="427" t="str">
        <f>IF('concesión 2026'!B138="","",'concesión 2026'!B138)</f>
        <v/>
      </c>
      <c r="V29" s="428" t="str">
        <f>IF('concesión 2026'!C138="","",'concesión 2026'!C138)</f>
        <v/>
      </c>
      <c r="W29" s="428" t="str">
        <f>IF('concesión 2026'!D138="","",'concesión 2026'!D138)</f>
        <v/>
      </c>
      <c r="X29" s="429" t="str">
        <f>IF('concesión 2026'!E138="","",'concesión 2026'!E138)</f>
        <v/>
      </c>
      <c r="Y29" s="430" t="str">
        <f>IF('concesión 2026'!H138="","",'concesión 2026'!H138)</f>
        <v/>
      </c>
      <c r="Z29" s="431" t="str">
        <f>IF('concesión 2026'!I138="","",'concesión 2026'!I138)</f>
        <v/>
      </c>
      <c r="AA29" s="431" t="str">
        <f>IF('concesión 2026'!J138="","",'concesión 2026'!J138)</f>
        <v/>
      </c>
      <c r="AB29" s="432" t="str">
        <f>IF('concesión 2026'!K138="","",'concesión 2026'!K138)</f>
        <v/>
      </c>
      <c r="AC29" s="433">
        <f>IF('concesión 2026'!N138="","",'concesión 2026'!N138)</f>
        <v>0</v>
      </c>
      <c r="AD29" s="434">
        <f>IF('concesión 2026'!O138="","",'concesión 2026'!O138)</f>
        <v>0</v>
      </c>
      <c r="AE29" s="433" t="str">
        <f>IF('concesión 2026'!R138="","",'concesión 2026'!R138)</f>
        <v/>
      </c>
      <c r="AF29" s="435" t="e">
        <v>#VALUE!</v>
      </c>
      <c r="AG29" s="436" t="e">
        <f>IF(#REF!="","",#REF!)</f>
        <v>#REF!</v>
      </c>
      <c r="AH29" s="336" t="e">
        <f>IF(#REF!="","",#REF!)</f>
        <v>#REF!</v>
      </c>
      <c r="AI29" s="437" t="e">
        <f>IF(#REF!="","",#REF!)</f>
        <v>#REF!</v>
      </c>
      <c r="AJ29" s="438" t="e">
        <f>IF(#REF!="","",#REF!)</f>
        <v>#REF!</v>
      </c>
      <c r="AK29" s="439" t="e">
        <f t="shared" si="2"/>
        <v>#REF!</v>
      </c>
      <c r="AL29" s="436" t="str">
        <f>IF('xustificacion 2026'!S160="","",'xustificacion 2026'!S160)</f>
        <v/>
      </c>
      <c r="AM29" s="336" t="str">
        <f>IF('xustificacion 2026'!T160="","",'xustificacion 2026'!T160)</f>
        <v/>
      </c>
      <c r="AN29" s="440">
        <f>IF('xustificacion 2026'!U160="","",'xustificacion 2026'!U160)</f>
        <v>0</v>
      </c>
      <c r="AO29" s="441">
        <f>IF('xustificacion 2026'!V160="","",'xustificacion 2026'!V160)</f>
        <v>0</v>
      </c>
      <c r="AP29" s="439" t="e">
        <f t="shared" si="3"/>
        <v>#VALUE!</v>
      </c>
      <c r="AQ29" s="439" t="e">
        <f t="shared" si="4"/>
        <v>#REF!</v>
      </c>
      <c r="AR29" s="442" t="e">
        <f t="shared" si="5"/>
        <v>#REF!</v>
      </c>
      <c r="AS29" s="289"/>
    </row>
    <row r="30" spans="1:48" ht="24" customHeight="1" x14ac:dyDescent="0.25">
      <c r="A30" s="334" t="str">
        <f>IF('concesión 2026'!A139="","",'concesión 2026'!A139)</f>
        <v/>
      </c>
      <c r="B30" s="335" t="str">
        <f>IF('concesión 2026'!B139="","",'concesión 2026'!B139)</f>
        <v/>
      </c>
      <c r="C30" s="428" t="str">
        <f>IF('concesión 2026'!C139="","",'concesión 2026'!C139)</f>
        <v/>
      </c>
      <c r="D30" s="428" t="str">
        <f>IF('concesión 2026'!D139="","",'concesión 2026'!D139)</f>
        <v/>
      </c>
      <c r="E30" s="443" t="str">
        <f>IF('concesión 2026'!E139="","",'concesión 2026'!E139)</f>
        <v/>
      </c>
      <c r="F30" s="336" t="str">
        <f>IF('concesión 2026'!I139="","",'concesión 2026'!I139)</f>
        <v/>
      </c>
      <c r="G30" s="444" t="str">
        <f>IF('concesión 2026'!J139="","",'concesión 2026'!J139)</f>
        <v/>
      </c>
      <c r="H30" s="445" t="str">
        <f>IF('concesión 2026'!K139="","",'concesión 2026'!K139)</f>
        <v/>
      </c>
      <c r="I30" s="336" t="str">
        <f>IF('concesión 2026'!L139="","",'concesión 2026'!L139)</f>
        <v/>
      </c>
      <c r="J30" s="336" t="str">
        <f>IF('concesión 2026'!M139="","",'concesión 2026'!M139)</f>
        <v/>
      </c>
      <c r="K30" s="440">
        <f>IF('concesión 2026'!N139="","",'concesión 2026'!N139)</f>
        <v>0</v>
      </c>
      <c r="L30" s="446">
        <f>IF('concesión 2026'!O139="","",'concesión 2026'!O139)</f>
        <v>0</v>
      </c>
      <c r="M30" s="336" t="str">
        <f>IF('concesión 2026'!P139="","",'concesión 2026'!P139)</f>
        <v/>
      </c>
      <c r="N30" s="336" t="str">
        <f>IF('concesión 2026'!Q139="","",'concesión 2026'!Q139)</f>
        <v/>
      </c>
      <c r="O30" s="440" t="str">
        <f>IF('concesión 2026'!R139="","",'concesión 2026'!R139)</f>
        <v/>
      </c>
      <c r="P30" s="447" t="str">
        <f>IF('concesión 2026'!S139="","",'concesión 2026'!S139)</f>
        <v/>
      </c>
      <c r="Q30" s="448" t="str">
        <f>IF('concesión 2026'!T139="","",'concesión 2026'!T139)</f>
        <v/>
      </c>
      <c r="R30" s="449" t="str">
        <f>IF('concesión 2026'!U139="","",'concesión 2026'!U139)</f>
        <v/>
      </c>
      <c r="S30" s="289"/>
      <c r="T30" s="426" t="str">
        <f>IF('concesión 2026'!A139="","",'concesión 2026'!A139)</f>
        <v/>
      </c>
      <c r="U30" s="427" t="str">
        <f>IF('concesión 2026'!B139="","",'concesión 2026'!B139)</f>
        <v/>
      </c>
      <c r="V30" s="428" t="str">
        <f>IF('concesión 2026'!C139="","",'concesión 2026'!C139)</f>
        <v/>
      </c>
      <c r="W30" s="428" t="str">
        <f>IF('concesión 2026'!D139="","",'concesión 2026'!D139)</f>
        <v/>
      </c>
      <c r="X30" s="429" t="str">
        <f>IF('concesión 2026'!E139="","",'concesión 2026'!E139)</f>
        <v/>
      </c>
      <c r="Y30" s="430" t="str">
        <f>IF('concesión 2026'!H139="","",'concesión 2026'!H139)</f>
        <v/>
      </c>
      <c r="Z30" s="431" t="str">
        <f>IF('concesión 2026'!I139="","",'concesión 2026'!I139)</f>
        <v/>
      </c>
      <c r="AA30" s="431" t="str">
        <f>IF('concesión 2026'!J139="","",'concesión 2026'!J139)</f>
        <v/>
      </c>
      <c r="AB30" s="432" t="str">
        <f>IF('concesión 2026'!K139="","",'concesión 2026'!K139)</f>
        <v/>
      </c>
      <c r="AC30" s="433">
        <f>IF('concesión 2026'!N139="","",'concesión 2026'!N139)</f>
        <v>0</v>
      </c>
      <c r="AD30" s="434">
        <f>IF('concesión 2026'!O139="","",'concesión 2026'!O139)</f>
        <v>0</v>
      </c>
      <c r="AE30" s="433" t="str">
        <f>IF('concesión 2026'!R139="","",'concesión 2026'!R139)</f>
        <v/>
      </c>
      <c r="AF30" s="450" t="str">
        <f>IF('concesión 2026'!S139="","",'concesión 2026'!S139)</f>
        <v/>
      </c>
      <c r="AG30" s="436" t="e">
        <f>IF(#REF!="","",#REF!)</f>
        <v>#REF!</v>
      </c>
      <c r="AH30" s="336" t="e">
        <f>IF(#REF!="","",#REF!)</f>
        <v>#REF!</v>
      </c>
      <c r="AI30" s="437" t="e">
        <f>IF(#REF!="","",#REF!)</f>
        <v>#REF!</v>
      </c>
      <c r="AJ30" s="438" t="e">
        <f>IF(#REF!="","",#REF!)</f>
        <v>#REF!</v>
      </c>
      <c r="AK30" s="439" t="e">
        <f t="shared" si="2"/>
        <v>#REF!</v>
      </c>
      <c r="AL30" s="436" t="str">
        <f>IF('xustificacion 2026'!S161="","",'xustificacion 2026'!S161)</f>
        <v/>
      </c>
      <c r="AM30" s="336" t="str">
        <f>IF('xustificacion 2026'!T161="","",'xustificacion 2026'!T161)</f>
        <v/>
      </c>
      <c r="AN30" s="440">
        <f>IF('xustificacion 2026'!U161="","",'xustificacion 2026'!U161)</f>
        <v>0</v>
      </c>
      <c r="AO30" s="441">
        <f>IF('xustificacion 2026'!V161="","",'xustificacion 2026'!V161)</f>
        <v>0</v>
      </c>
      <c r="AP30" s="439" t="e">
        <f t="shared" si="3"/>
        <v>#VALUE!</v>
      </c>
      <c r="AQ30" s="439" t="e">
        <f t="shared" si="4"/>
        <v>#REF!</v>
      </c>
      <c r="AR30" s="442" t="e">
        <f t="shared" si="5"/>
        <v>#REF!</v>
      </c>
      <c r="AS30" s="289"/>
    </row>
    <row r="31" spans="1:48" ht="24" customHeight="1" x14ac:dyDescent="0.25">
      <c r="A31" s="334" t="str">
        <f>IF('concesión 2026'!A140="","",'concesión 2026'!A140)</f>
        <v/>
      </c>
      <c r="B31" s="335" t="str">
        <f>IF('concesión 2026'!B140="","",'concesión 2026'!B140)</f>
        <v/>
      </c>
      <c r="C31" s="428" t="str">
        <f>IF('concesión 2026'!C140="","",'concesión 2026'!C140)</f>
        <v/>
      </c>
      <c r="D31" s="428" t="str">
        <f>IF('concesión 2026'!D140="","",'concesión 2026'!D140)</f>
        <v/>
      </c>
      <c r="E31" s="443" t="str">
        <f>IF('concesión 2026'!E140="","",'concesión 2026'!E140)</f>
        <v/>
      </c>
      <c r="F31" s="336" t="str">
        <f>IF('concesión 2026'!I140="","",'concesión 2026'!I140)</f>
        <v/>
      </c>
      <c r="G31" s="444" t="str">
        <f>IF('concesión 2026'!J140="","",'concesión 2026'!J140)</f>
        <v/>
      </c>
      <c r="H31" s="445" t="str">
        <f>IF('concesión 2026'!K140="","",'concesión 2026'!K140)</f>
        <v/>
      </c>
      <c r="I31" s="336" t="str">
        <f>IF('concesión 2026'!L140="","",'concesión 2026'!L140)</f>
        <v/>
      </c>
      <c r="J31" s="336" t="str">
        <f>IF('concesión 2026'!M140="","",'concesión 2026'!M140)</f>
        <v/>
      </c>
      <c r="K31" s="440">
        <f>IF('concesión 2026'!N140="","",'concesión 2026'!N140)</f>
        <v>0</v>
      </c>
      <c r="L31" s="446">
        <f>IF('concesión 2026'!O140="","",'concesión 2026'!O140)</f>
        <v>0</v>
      </c>
      <c r="M31" s="336" t="str">
        <f>IF('concesión 2026'!P140="","",'concesión 2026'!P140)</f>
        <v/>
      </c>
      <c r="N31" s="336" t="str">
        <f>IF('concesión 2026'!Q140="","",'concesión 2026'!Q140)</f>
        <v/>
      </c>
      <c r="O31" s="440" t="str">
        <f>IF('concesión 2026'!R140="","",'concesión 2026'!R140)</f>
        <v/>
      </c>
      <c r="P31" s="447" t="str">
        <f>IF('concesión 2026'!S140="","",'concesión 2026'!S140)</f>
        <v/>
      </c>
      <c r="Q31" s="448" t="str">
        <f>IF('concesión 2026'!T140="","",'concesión 2026'!T140)</f>
        <v/>
      </c>
      <c r="R31" s="449" t="str">
        <f>IF('concesión 2026'!U140="","",'concesión 2026'!U140)</f>
        <v/>
      </c>
      <c r="S31" s="289"/>
      <c r="T31" s="426" t="str">
        <f>IF('concesión 2026'!A140="","",'concesión 2026'!A140)</f>
        <v/>
      </c>
      <c r="U31" s="427" t="str">
        <f>IF('concesión 2026'!B140="","",'concesión 2026'!B140)</f>
        <v/>
      </c>
      <c r="V31" s="428" t="str">
        <f>IF('concesión 2026'!C140="","",'concesión 2026'!C140)</f>
        <v/>
      </c>
      <c r="W31" s="428" t="str">
        <f>IF('concesión 2026'!D140="","",'concesión 2026'!D140)</f>
        <v/>
      </c>
      <c r="X31" s="429" t="str">
        <f>IF('concesión 2026'!E140="","",'concesión 2026'!E140)</f>
        <v/>
      </c>
      <c r="Y31" s="430" t="str">
        <f>IF('concesión 2026'!H140="","",'concesión 2026'!H140)</f>
        <v/>
      </c>
      <c r="Z31" s="431" t="str">
        <f>IF('concesión 2026'!I140="","",'concesión 2026'!I140)</f>
        <v/>
      </c>
      <c r="AA31" s="431" t="str">
        <f>IF('concesión 2026'!J140="","",'concesión 2026'!J140)</f>
        <v/>
      </c>
      <c r="AB31" s="432" t="str">
        <f>IF('concesión 2026'!K140="","",'concesión 2026'!K140)</f>
        <v/>
      </c>
      <c r="AC31" s="433">
        <f>IF('concesión 2026'!N140="","",'concesión 2026'!N140)</f>
        <v>0</v>
      </c>
      <c r="AD31" s="434">
        <f>IF('concesión 2026'!O140="","",'concesión 2026'!O140)</f>
        <v>0</v>
      </c>
      <c r="AE31" s="433" t="str">
        <f>IF('concesión 2026'!R140="","",'concesión 2026'!R140)</f>
        <v/>
      </c>
      <c r="AF31" s="450" t="str">
        <f>IF('concesión 2026'!S140="","",'concesión 2026'!S140)</f>
        <v/>
      </c>
      <c r="AG31" s="436" t="e">
        <f>IF(#REF!="","",#REF!)</f>
        <v>#REF!</v>
      </c>
      <c r="AH31" s="336" t="e">
        <f>IF(#REF!="","",#REF!)</f>
        <v>#REF!</v>
      </c>
      <c r="AI31" s="437" t="e">
        <f>IF(#REF!="","",#REF!)</f>
        <v>#REF!</v>
      </c>
      <c r="AJ31" s="438" t="e">
        <f>IF(#REF!="","",#REF!)</f>
        <v>#REF!</v>
      </c>
      <c r="AK31" s="439" t="e">
        <f t="shared" si="2"/>
        <v>#REF!</v>
      </c>
      <c r="AL31" s="436" t="str">
        <f>IF('xustificacion 2026'!S162="","",'xustificacion 2026'!S162)</f>
        <v/>
      </c>
      <c r="AM31" s="336" t="str">
        <f>IF('xustificacion 2026'!T162="","",'xustificacion 2026'!T162)</f>
        <v/>
      </c>
      <c r="AN31" s="440">
        <f>IF('xustificacion 2026'!U162="","",'xustificacion 2026'!U162)</f>
        <v>0</v>
      </c>
      <c r="AO31" s="441">
        <f>IF('xustificacion 2026'!V162="","",'xustificacion 2026'!V162)</f>
        <v>0</v>
      </c>
      <c r="AP31" s="439" t="e">
        <f t="shared" si="3"/>
        <v>#VALUE!</v>
      </c>
      <c r="AQ31" s="439" t="e">
        <f t="shared" si="4"/>
        <v>#REF!</v>
      </c>
      <c r="AR31" s="442" t="e">
        <f t="shared" si="5"/>
        <v>#REF!</v>
      </c>
      <c r="AS31" s="289"/>
    </row>
    <row r="32" spans="1:48" ht="24" customHeight="1" x14ac:dyDescent="0.25">
      <c r="A32" s="334" t="str">
        <f>IF('concesión 2026'!A141="","",'concesión 2026'!A141)</f>
        <v/>
      </c>
      <c r="B32" s="335" t="str">
        <f>IF('concesión 2026'!B141="","",'concesión 2026'!B141)</f>
        <v/>
      </c>
      <c r="C32" s="428" t="str">
        <f>IF('concesión 2026'!C141="","",'concesión 2026'!C141)</f>
        <v/>
      </c>
      <c r="D32" s="428" t="str">
        <f>IF('concesión 2026'!D141="","",'concesión 2026'!D141)</f>
        <v/>
      </c>
      <c r="E32" s="443" t="str">
        <f>IF('concesión 2026'!E141="","",'concesión 2026'!E141)</f>
        <v/>
      </c>
      <c r="F32" s="336" t="str">
        <f>IF('concesión 2026'!I141="","",'concesión 2026'!I141)</f>
        <v/>
      </c>
      <c r="G32" s="444" t="str">
        <f>IF('concesión 2026'!J141="","",'concesión 2026'!J141)</f>
        <v/>
      </c>
      <c r="H32" s="445" t="str">
        <f>IF('concesión 2026'!K141="","",'concesión 2026'!K141)</f>
        <v/>
      </c>
      <c r="I32" s="336" t="str">
        <f>IF('concesión 2026'!L141="","",'concesión 2026'!L141)</f>
        <v/>
      </c>
      <c r="J32" s="336" t="str">
        <f>IF('concesión 2026'!M141="","",'concesión 2026'!M141)</f>
        <v/>
      </c>
      <c r="K32" s="440">
        <f>IF('concesión 2026'!N141="","",'concesión 2026'!N141)</f>
        <v>0</v>
      </c>
      <c r="L32" s="446">
        <f>IF('concesión 2026'!O141="","",'concesión 2026'!O141)</f>
        <v>0</v>
      </c>
      <c r="M32" s="336" t="str">
        <f>IF('concesión 2026'!P141="","",'concesión 2026'!P141)</f>
        <v/>
      </c>
      <c r="N32" s="336" t="str">
        <f>IF('concesión 2026'!Q141="","",'concesión 2026'!Q141)</f>
        <v/>
      </c>
      <c r="O32" s="440" t="str">
        <f>IF('concesión 2026'!R141="","",'concesión 2026'!R141)</f>
        <v/>
      </c>
      <c r="P32" s="447" t="str">
        <f>IF('concesión 2026'!S141="","",'concesión 2026'!S141)</f>
        <v/>
      </c>
      <c r="Q32" s="448" t="str">
        <f>IF('concesión 2026'!T141="","",'concesión 2026'!T141)</f>
        <v/>
      </c>
      <c r="R32" s="449" t="str">
        <f>IF('concesión 2026'!U141="","",'concesión 2026'!U141)</f>
        <v/>
      </c>
      <c r="S32" s="289"/>
      <c r="T32" s="426" t="str">
        <f>IF('concesión 2026'!A141="","",'concesión 2026'!A141)</f>
        <v/>
      </c>
      <c r="U32" s="427" t="str">
        <f>IF('concesión 2026'!B141="","",'concesión 2026'!B141)</f>
        <v/>
      </c>
      <c r="V32" s="428" t="str">
        <f>IF('concesión 2026'!C141="","",'concesión 2026'!C141)</f>
        <v/>
      </c>
      <c r="W32" s="428" t="str">
        <f>IF('concesión 2026'!D141="","",'concesión 2026'!D141)</f>
        <v/>
      </c>
      <c r="X32" s="429" t="str">
        <f>IF('concesión 2026'!E141="","",'concesión 2026'!E141)</f>
        <v/>
      </c>
      <c r="Y32" s="430" t="str">
        <f>IF('concesión 2026'!H141="","",'concesión 2026'!H141)</f>
        <v/>
      </c>
      <c r="Z32" s="431" t="str">
        <f>IF('concesión 2026'!I141="","",'concesión 2026'!I141)</f>
        <v/>
      </c>
      <c r="AA32" s="431" t="str">
        <f>IF('concesión 2026'!J141="","",'concesión 2026'!J141)</f>
        <v/>
      </c>
      <c r="AB32" s="432" t="str">
        <f>IF('concesión 2026'!K141="","",'concesión 2026'!K141)</f>
        <v/>
      </c>
      <c r="AC32" s="433">
        <f>IF('concesión 2026'!N141="","",'concesión 2026'!N141)</f>
        <v>0</v>
      </c>
      <c r="AD32" s="434">
        <f>IF('concesión 2026'!O141="","",'concesión 2026'!O141)</f>
        <v>0</v>
      </c>
      <c r="AE32" s="433" t="str">
        <f>IF('concesión 2026'!R141="","",'concesión 2026'!R141)</f>
        <v/>
      </c>
      <c r="AF32" s="450" t="str">
        <f>IF('concesión 2026'!S141="","",'concesión 2026'!S141)</f>
        <v/>
      </c>
      <c r="AG32" s="436" t="e">
        <f>IF(#REF!="","",#REF!)</f>
        <v>#REF!</v>
      </c>
      <c r="AH32" s="336" t="e">
        <f>IF(#REF!="","",#REF!)</f>
        <v>#REF!</v>
      </c>
      <c r="AI32" s="437" t="e">
        <f>IF(#REF!="","",#REF!)</f>
        <v>#REF!</v>
      </c>
      <c r="AJ32" s="438" t="e">
        <f>IF(#REF!="","",#REF!)</f>
        <v>#REF!</v>
      </c>
      <c r="AK32" s="439" t="e">
        <f t="shared" si="2"/>
        <v>#REF!</v>
      </c>
      <c r="AL32" s="436" t="str">
        <f>IF('xustificacion 2026'!S163="","",'xustificacion 2026'!S163)</f>
        <v/>
      </c>
      <c r="AM32" s="336" t="str">
        <f>IF('xustificacion 2026'!T163="","",'xustificacion 2026'!T163)</f>
        <v/>
      </c>
      <c r="AN32" s="440">
        <f>IF('xustificacion 2026'!U163="","",'xustificacion 2026'!U163)</f>
        <v>0</v>
      </c>
      <c r="AO32" s="441">
        <f>IF('xustificacion 2026'!V163="","",'xustificacion 2026'!V163)</f>
        <v>0</v>
      </c>
      <c r="AP32" s="439" t="e">
        <f t="shared" si="3"/>
        <v>#VALUE!</v>
      </c>
      <c r="AQ32" s="439" t="e">
        <f t="shared" si="4"/>
        <v>#REF!</v>
      </c>
      <c r="AR32" s="442" t="e">
        <f t="shared" si="5"/>
        <v>#REF!</v>
      </c>
      <c r="AS32" s="289"/>
    </row>
    <row r="33" spans="1:45" ht="24" customHeight="1" x14ac:dyDescent="0.25">
      <c r="A33" s="334" t="str">
        <f>IF('concesión 2026'!A142="","",'concesión 2026'!A142)</f>
        <v/>
      </c>
      <c r="B33" s="335" t="str">
        <f>IF('concesión 2026'!B142="","",'concesión 2026'!B142)</f>
        <v/>
      </c>
      <c r="C33" s="428" t="str">
        <f>IF('concesión 2026'!C142="","",'concesión 2026'!C142)</f>
        <v/>
      </c>
      <c r="D33" s="428" t="str">
        <f>IF('concesión 2026'!D142="","",'concesión 2026'!D142)</f>
        <v/>
      </c>
      <c r="E33" s="443" t="str">
        <f>IF('concesión 2026'!E142="","",'concesión 2026'!E142)</f>
        <v/>
      </c>
      <c r="F33" s="336" t="str">
        <f>IF('concesión 2026'!I142="","",'concesión 2026'!I142)</f>
        <v/>
      </c>
      <c r="G33" s="444" t="str">
        <f>IF('concesión 2026'!J142="","",'concesión 2026'!J142)</f>
        <v/>
      </c>
      <c r="H33" s="445" t="str">
        <f>IF('concesión 2026'!K142="","",'concesión 2026'!K142)</f>
        <v/>
      </c>
      <c r="I33" s="336" t="str">
        <f>IF('concesión 2026'!L142="","",'concesión 2026'!L142)</f>
        <v/>
      </c>
      <c r="J33" s="336" t="str">
        <f>IF('concesión 2026'!M142="","",'concesión 2026'!M142)</f>
        <v/>
      </c>
      <c r="K33" s="440">
        <f>IF('concesión 2026'!N142="","",'concesión 2026'!N142)</f>
        <v>0</v>
      </c>
      <c r="L33" s="446">
        <f>IF('concesión 2026'!O142="","",'concesión 2026'!O142)</f>
        <v>0</v>
      </c>
      <c r="M33" s="336" t="str">
        <f>IF('concesión 2026'!P142="","",'concesión 2026'!P142)</f>
        <v/>
      </c>
      <c r="N33" s="336" t="str">
        <f>IF('concesión 2026'!Q142="","",'concesión 2026'!Q142)</f>
        <v/>
      </c>
      <c r="O33" s="440" t="str">
        <f>IF('concesión 2026'!R142="","",'concesión 2026'!R142)</f>
        <v/>
      </c>
      <c r="P33" s="447" t="str">
        <f>IF('concesión 2026'!S142="","",'concesión 2026'!S142)</f>
        <v/>
      </c>
      <c r="Q33" s="448" t="str">
        <f>IF('concesión 2026'!T142="","",'concesión 2026'!T142)</f>
        <v/>
      </c>
      <c r="R33" s="449" t="str">
        <f>IF('concesión 2026'!U142="","",'concesión 2026'!U142)</f>
        <v/>
      </c>
      <c r="S33" s="289"/>
      <c r="T33" s="426" t="str">
        <f>IF('concesión 2026'!A142="","",'concesión 2026'!A142)</f>
        <v/>
      </c>
      <c r="U33" s="427" t="str">
        <f>IF('concesión 2026'!B142="","",'concesión 2026'!B142)</f>
        <v/>
      </c>
      <c r="V33" s="428" t="str">
        <f>IF('concesión 2026'!C142="","",'concesión 2026'!C142)</f>
        <v/>
      </c>
      <c r="W33" s="428" t="str">
        <f>IF('concesión 2026'!D142="","",'concesión 2026'!D142)</f>
        <v/>
      </c>
      <c r="X33" s="429" t="str">
        <f>IF('concesión 2026'!E142="","",'concesión 2026'!E142)</f>
        <v/>
      </c>
      <c r="Y33" s="430" t="str">
        <f>IF('concesión 2026'!H142="","",'concesión 2026'!H142)</f>
        <v/>
      </c>
      <c r="Z33" s="431" t="str">
        <f>IF('concesión 2026'!I142="","",'concesión 2026'!I142)</f>
        <v/>
      </c>
      <c r="AA33" s="431" t="str">
        <f>IF('concesión 2026'!J142="","",'concesión 2026'!J142)</f>
        <v/>
      </c>
      <c r="AB33" s="432" t="str">
        <f>IF('concesión 2026'!K142="","",'concesión 2026'!K142)</f>
        <v/>
      </c>
      <c r="AC33" s="433">
        <f>IF('concesión 2026'!N142="","",'concesión 2026'!N142)</f>
        <v>0</v>
      </c>
      <c r="AD33" s="434">
        <f>IF('concesión 2026'!O142="","",'concesión 2026'!O142)</f>
        <v>0</v>
      </c>
      <c r="AE33" s="433" t="str">
        <f>IF('concesión 2026'!R142="","",'concesión 2026'!R142)</f>
        <v/>
      </c>
      <c r="AF33" s="450" t="str">
        <f>IF('concesión 2026'!S142="","",'concesión 2026'!S142)</f>
        <v/>
      </c>
      <c r="AG33" s="436" t="e">
        <f>IF(#REF!="","",#REF!)</f>
        <v>#REF!</v>
      </c>
      <c r="AH33" s="336" t="e">
        <f>IF(#REF!="","",#REF!)</f>
        <v>#REF!</v>
      </c>
      <c r="AI33" s="437" t="e">
        <f>IF(#REF!="","",#REF!)</f>
        <v>#REF!</v>
      </c>
      <c r="AJ33" s="438" t="e">
        <f>IF(#REF!="","",#REF!)</f>
        <v>#REF!</v>
      </c>
      <c r="AK33" s="439" t="e">
        <f t="shared" si="2"/>
        <v>#REF!</v>
      </c>
      <c r="AL33" s="436" t="str">
        <f>IF('xustificacion 2026'!S164="","",'xustificacion 2026'!S164)</f>
        <v/>
      </c>
      <c r="AM33" s="336" t="str">
        <f>IF('xustificacion 2026'!T164="","",'xustificacion 2026'!T164)</f>
        <v/>
      </c>
      <c r="AN33" s="440">
        <f>IF('xustificacion 2026'!U164="","",'xustificacion 2026'!U164)</f>
        <v>0</v>
      </c>
      <c r="AO33" s="441">
        <f>IF('xustificacion 2026'!V164="","",'xustificacion 2026'!V164)</f>
        <v>0</v>
      </c>
      <c r="AP33" s="439" t="e">
        <f t="shared" si="3"/>
        <v>#VALUE!</v>
      </c>
      <c r="AQ33" s="439" t="e">
        <f t="shared" si="4"/>
        <v>#REF!</v>
      </c>
      <c r="AR33" s="442" t="e">
        <f t="shared" si="5"/>
        <v>#REF!</v>
      </c>
      <c r="AS33" s="289"/>
    </row>
    <row r="34" spans="1:45" ht="24" customHeight="1" x14ac:dyDescent="0.25">
      <c r="A34" s="334" t="str">
        <f>IF('concesión 2026'!A143="","",'concesión 2026'!A143)</f>
        <v/>
      </c>
      <c r="B34" s="335" t="str">
        <f>IF('concesión 2026'!B143="","",'concesión 2026'!B143)</f>
        <v/>
      </c>
      <c r="C34" s="428" t="str">
        <f>IF('concesión 2026'!C143="","",'concesión 2026'!C143)</f>
        <v/>
      </c>
      <c r="D34" s="428" t="str">
        <f>IF('concesión 2026'!D143="","",'concesión 2026'!D143)</f>
        <v/>
      </c>
      <c r="E34" s="443" t="str">
        <f>IF('concesión 2026'!E143="","",'concesión 2026'!E143)</f>
        <v/>
      </c>
      <c r="F34" s="336" t="str">
        <f>IF('concesión 2026'!I143="","",'concesión 2026'!I143)</f>
        <v/>
      </c>
      <c r="G34" s="444" t="str">
        <f>IF('concesión 2026'!J143="","",'concesión 2026'!J143)</f>
        <v/>
      </c>
      <c r="H34" s="445" t="str">
        <f>IF('concesión 2026'!K143="","",'concesión 2026'!K143)</f>
        <v/>
      </c>
      <c r="I34" s="336" t="str">
        <f>IF('concesión 2026'!L143="","",'concesión 2026'!L143)</f>
        <v/>
      </c>
      <c r="J34" s="336" t="str">
        <f>IF('concesión 2026'!M143="","",'concesión 2026'!M143)</f>
        <v/>
      </c>
      <c r="K34" s="440">
        <f>IF('concesión 2026'!N143="","",'concesión 2026'!N143)</f>
        <v>0</v>
      </c>
      <c r="L34" s="446">
        <f>IF('concesión 2026'!O143="","",'concesión 2026'!O143)</f>
        <v>0</v>
      </c>
      <c r="M34" s="336" t="str">
        <f>IF('concesión 2026'!P143="","",'concesión 2026'!P143)</f>
        <v/>
      </c>
      <c r="N34" s="336" t="str">
        <f>IF('concesión 2026'!Q143="","",'concesión 2026'!Q143)</f>
        <v/>
      </c>
      <c r="O34" s="440" t="str">
        <f>IF('concesión 2026'!R143="","",'concesión 2026'!R143)</f>
        <v/>
      </c>
      <c r="P34" s="447" t="str">
        <f>IF('concesión 2026'!S143="","",'concesión 2026'!S143)</f>
        <v/>
      </c>
      <c r="Q34" s="448" t="str">
        <f>IF('concesión 2026'!T143="","",'concesión 2026'!T143)</f>
        <v/>
      </c>
      <c r="R34" s="449" t="str">
        <f>IF('concesión 2026'!U143="","",'concesión 2026'!U143)</f>
        <v/>
      </c>
      <c r="S34" s="289"/>
      <c r="T34" s="426" t="str">
        <f>IF('concesión 2026'!A143="","",'concesión 2026'!A143)</f>
        <v/>
      </c>
      <c r="U34" s="427" t="str">
        <f>IF('concesión 2026'!B143="","",'concesión 2026'!B143)</f>
        <v/>
      </c>
      <c r="V34" s="428" t="str">
        <f>IF('concesión 2026'!C143="","",'concesión 2026'!C143)</f>
        <v/>
      </c>
      <c r="W34" s="428" t="str">
        <f>IF('concesión 2026'!D143="","",'concesión 2026'!D143)</f>
        <v/>
      </c>
      <c r="X34" s="429" t="str">
        <f>IF('concesión 2026'!E143="","",'concesión 2026'!E143)</f>
        <v/>
      </c>
      <c r="Y34" s="430" t="str">
        <f>IF('concesión 2026'!H143="","",'concesión 2026'!H143)</f>
        <v/>
      </c>
      <c r="Z34" s="431" t="str">
        <f>IF('concesión 2026'!I143="","",'concesión 2026'!I143)</f>
        <v/>
      </c>
      <c r="AA34" s="431" t="str">
        <f>IF('concesión 2026'!J143="","",'concesión 2026'!J143)</f>
        <v/>
      </c>
      <c r="AB34" s="432" t="str">
        <f>IF('concesión 2026'!K143="","",'concesión 2026'!K143)</f>
        <v/>
      </c>
      <c r="AC34" s="433">
        <f>IF('concesión 2026'!N143="","",'concesión 2026'!N143)</f>
        <v>0</v>
      </c>
      <c r="AD34" s="434">
        <f>IF('concesión 2026'!O143="","",'concesión 2026'!O143)</f>
        <v>0</v>
      </c>
      <c r="AE34" s="433" t="str">
        <f>IF('concesión 2026'!R143="","",'concesión 2026'!R143)</f>
        <v/>
      </c>
      <c r="AF34" s="450" t="str">
        <f>IF('concesión 2026'!S143="","",'concesión 2026'!S143)</f>
        <v/>
      </c>
      <c r="AG34" s="436" t="e">
        <f>IF(#REF!="","",#REF!)</f>
        <v>#REF!</v>
      </c>
      <c r="AH34" s="336" t="e">
        <f>IF(#REF!="","",#REF!)</f>
        <v>#REF!</v>
      </c>
      <c r="AI34" s="437" t="e">
        <f>IF(#REF!="","",#REF!)</f>
        <v>#REF!</v>
      </c>
      <c r="AJ34" s="438" t="e">
        <f>IF(#REF!="","",#REF!)</f>
        <v>#REF!</v>
      </c>
      <c r="AK34" s="439" t="e">
        <f t="shared" si="2"/>
        <v>#REF!</v>
      </c>
      <c r="AL34" s="436" t="str">
        <f>IF('xustificacion 2026'!S165="","",'xustificacion 2026'!S165)</f>
        <v/>
      </c>
      <c r="AM34" s="336" t="str">
        <f>IF('xustificacion 2026'!T165="","",'xustificacion 2026'!T165)</f>
        <v/>
      </c>
      <c r="AN34" s="440">
        <f>IF('xustificacion 2026'!U165="","",'xustificacion 2026'!U165)</f>
        <v>0</v>
      </c>
      <c r="AO34" s="441">
        <f>IF('xustificacion 2026'!V165="","",'xustificacion 2026'!V165)</f>
        <v>0</v>
      </c>
      <c r="AP34" s="439" t="e">
        <f t="shared" si="3"/>
        <v>#VALUE!</v>
      </c>
      <c r="AQ34" s="439" t="e">
        <f t="shared" si="4"/>
        <v>#REF!</v>
      </c>
      <c r="AR34" s="442" t="e">
        <f t="shared" si="5"/>
        <v>#REF!</v>
      </c>
      <c r="AS34" s="289"/>
    </row>
    <row r="35" spans="1:45" ht="24" customHeight="1" x14ac:dyDescent="0.25">
      <c r="A35" s="334" t="str">
        <f>IF('concesión 2026'!A144="","",'concesión 2026'!A144)</f>
        <v/>
      </c>
      <c r="B35" s="335" t="str">
        <f>IF('concesión 2026'!B144="","",'concesión 2026'!B144)</f>
        <v/>
      </c>
      <c r="C35" s="428" t="str">
        <f>IF('concesión 2026'!C144="","",'concesión 2026'!C144)</f>
        <v/>
      </c>
      <c r="D35" s="428" t="str">
        <f>IF('concesión 2026'!D144="","",'concesión 2026'!D144)</f>
        <v/>
      </c>
      <c r="E35" s="443" t="str">
        <f>IF('concesión 2026'!E144="","",'concesión 2026'!E144)</f>
        <v/>
      </c>
      <c r="F35" s="336" t="str">
        <f>IF('concesión 2026'!I144="","",'concesión 2026'!I144)</f>
        <v/>
      </c>
      <c r="G35" s="444" t="str">
        <f>IF('concesión 2026'!J144="","",'concesión 2026'!J144)</f>
        <v/>
      </c>
      <c r="H35" s="445" t="str">
        <f>IF('concesión 2026'!K144="","",'concesión 2026'!K144)</f>
        <v/>
      </c>
      <c r="I35" s="336" t="str">
        <f>IF('concesión 2026'!L144="","",'concesión 2026'!L144)</f>
        <v/>
      </c>
      <c r="J35" s="336" t="str">
        <f>IF('concesión 2026'!M144="","",'concesión 2026'!M144)</f>
        <v/>
      </c>
      <c r="K35" s="440">
        <f>IF('concesión 2026'!N144="","",'concesión 2026'!N144)</f>
        <v>0</v>
      </c>
      <c r="L35" s="446">
        <f>IF('concesión 2026'!O144="","",'concesión 2026'!O144)</f>
        <v>0</v>
      </c>
      <c r="M35" s="336" t="str">
        <f>IF('concesión 2026'!P144="","",'concesión 2026'!P144)</f>
        <v/>
      </c>
      <c r="N35" s="336" t="str">
        <f>IF('concesión 2026'!Q144="","",'concesión 2026'!Q144)</f>
        <v/>
      </c>
      <c r="O35" s="440" t="str">
        <f>IF('concesión 2026'!R144="","",'concesión 2026'!R144)</f>
        <v/>
      </c>
      <c r="P35" s="447" t="str">
        <f>IF('concesión 2026'!S144="","",'concesión 2026'!S144)</f>
        <v/>
      </c>
      <c r="Q35" s="448" t="str">
        <f>IF('concesión 2026'!T144="","",'concesión 2026'!T144)</f>
        <v/>
      </c>
      <c r="R35" s="449" t="str">
        <f>IF('concesión 2026'!U144="","",'concesión 2026'!U144)</f>
        <v/>
      </c>
      <c r="S35" s="289"/>
      <c r="T35" s="426" t="str">
        <f>IF('concesión 2026'!A144="","",'concesión 2026'!A144)</f>
        <v/>
      </c>
      <c r="U35" s="427" t="str">
        <f>IF('concesión 2026'!B144="","",'concesión 2026'!B144)</f>
        <v/>
      </c>
      <c r="V35" s="428" t="str">
        <f>IF('concesión 2026'!C144="","",'concesión 2026'!C144)</f>
        <v/>
      </c>
      <c r="W35" s="428" t="str">
        <f>IF('concesión 2026'!D144="","",'concesión 2026'!D144)</f>
        <v/>
      </c>
      <c r="X35" s="429" t="str">
        <f>IF('concesión 2026'!E144="","",'concesión 2026'!E144)</f>
        <v/>
      </c>
      <c r="Y35" s="430" t="str">
        <f>IF('concesión 2026'!H144="","",'concesión 2026'!H144)</f>
        <v/>
      </c>
      <c r="Z35" s="431" t="str">
        <f>IF('concesión 2026'!I144="","",'concesión 2026'!I144)</f>
        <v/>
      </c>
      <c r="AA35" s="431" t="str">
        <f>IF('concesión 2026'!J144="","",'concesión 2026'!J144)</f>
        <v/>
      </c>
      <c r="AB35" s="432" t="str">
        <f>IF('concesión 2026'!K144="","",'concesión 2026'!K144)</f>
        <v/>
      </c>
      <c r="AC35" s="433">
        <f>IF('concesión 2026'!N144="","",'concesión 2026'!N144)</f>
        <v>0</v>
      </c>
      <c r="AD35" s="434">
        <f>IF('concesión 2026'!O144="","",'concesión 2026'!O144)</f>
        <v>0</v>
      </c>
      <c r="AE35" s="433" t="str">
        <f>IF('concesión 2026'!R144="","",'concesión 2026'!R144)</f>
        <v/>
      </c>
      <c r="AF35" s="450" t="str">
        <f>IF('concesión 2026'!S144="","",'concesión 2026'!S144)</f>
        <v/>
      </c>
      <c r="AG35" s="436" t="e">
        <f>IF(#REF!="","",#REF!)</f>
        <v>#REF!</v>
      </c>
      <c r="AH35" s="336" t="e">
        <f>IF(#REF!="","",#REF!)</f>
        <v>#REF!</v>
      </c>
      <c r="AI35" s="437" t="e">
        <f>IF(#REF!="","",#REF!)</f>
        <v>#REF!</v>
      </c>
      <c r="AJ35" s="438" t="e">
        <f>IF(#REF!="","",#REF!)</f>
        <v>#REF!</v>
      </c>
      <c r="AK35" s="439" t="e">
        <f t="shared" si="2"/>
        <v>#REF!</v>
      </c>
      <c r="AL35" s="436" t="str">
        <f>IF('xustificacion 2026'!S166="","",'xustificacion 2026'!S166)</f>
        <v/>
      </c>
      <c r="AM35" s="336" t="str">
        <f>IF('xustificacion 2026'!T166="","",'xustificacion 2026'!T166)</f>
        <v/>
      </c>
      <c r="AN35" s="440">
        <f>IF('xustificacion 2026'!U166="","",'xustificacion 2026'!U166)</f>
        <v>0</v>
      </c>
      <c r="AO35" s="441">
        <f>IF('xustificacion 2026'!V166="","",'xustificacion 2026'!V166)</f>
        <v>0</v>
      </c>
      <c r="AP35" s="439" t="e">
        <f t="shared" si="3"/>
        <v>#VALUE!</v>
      </c>
      <c r="AQ35" s="439" t="e">
        <f t="shared" si="4"/>
        <v>#REF!</v>
      </c>
      <c r="AR35" s="442" t="e">
        <f t="shared" si="5"/>
        <v>#REF!</v>
      </c>
      <c r="AS35" s="289"/>
    </row>
    <row r="36" spans="1:45" ht="24" customHeight="1" x14ac:dyDescent="0.25">
      <c r="A36" s="334" t="str">
        <f>IF('concesión 2026'!A145="","",'concesión 2026'!A145)</f>
        <v/>
      </c>
      <c r="B36" s="335" t="str">
        <f>IF('concesión 2026'!B145="","",'concesión 2026'!B145)</f>
        <v/>
      </c>
      <c r="C36" s="428" t="str">
        <f>IF('concesión 2026'!C145="","",'concesión 2026'!C145)</f>
        <v/>
      </c>
      <c r="D36" s="428" t="str">
        <f>IF('concesión 2026'!D145="","",'concesión 2026'!D145)</f>
        <v/>
      </c>
      <c r="E36" s="443" t="str">
        <f>IF('concesión 2026'!E145="","",'concesión 2026'!E145)</f>
        <v/>
      </c>
      <c r="F36" s="336" t="str">
        <f>IF('concesión 2026'!I145="","",'concesión 2026'!I145)</f>
        <v/>
      </c>
      <c r="G36" s="444" t="str">
        <f>IF('concesión 2026'!J145="","",'concesión 2026'!J145)</f>
        <v/>
      </c>
      <c r="H36" s="445" t="str">
        <f>IF('concesión 2026'!K145="","",'concesión 2026'!K145)</f>
        <v/>
      </c>
      <c r="I36" s="336" t="str">
        <f>IF('concesión 2026'!L145="","",'concesión 2026'!L145)</f>
        <v/>
      </c>
      <c r="J36" s="336" t="str">
        <f>IF('concesión 2026'!M145="","",'concesión 2026'!M145)</f>
        <v/>
      </c>
      <c r="K36" s="440">
        <f>IF('concesión 2026'!N145="","",'concesión 2026'!N145)</f>
        <v>0</v>
      </c>
      <c r="L36" s="446">
        <f>IF('concesión 2026'!O145="","",'concesión 2026'!O145)</f>
        <v>0</v>
      </c>
      <c r="M36" s="336" t="str">
        <f>IF('concesión 2026'!P145="","",'concesión 2026'!P145)</f>
        <v/>
      </c>
      <c r="N36" s="336" t="str">
        <f>IF('concesión 2026'!Q145="","",'concesión 2026'!Q145)</f>
        <v/>
      </c>
      <c r="O36" s="440" t="str">
        <f>IF('concesión 2026'!R145="","",'concesión 2026'!R145)</f>
        <v/>
      </c>
      <c r="P36" s="447" t="str">
        <f>IF('concesión 2026'!S145="","",'concesión 2026'!S145)</f>
        <v/>
      </c>
      <c r="Q36" s="448" t="str">
        <f>IF('concesión 2026'!T145="","",'concesión 2026'!T145)</f>
        <v/>
      </c>
      <c r="R36" s="449" t="str">
        <f>IF('concesión 2026'!U145="","",'concesión 2026'!U145)</f>
        <v/>
      </c>
      <c r="S36" s="289"/>
      <c r="T36" s="426" t="str">
        <f>IF('concesión 2026'!A145="","",'concesión 2026'!A145)</f>
        <v/>
      </c>
      <c r="U36" s="427" t="str">
        <f>IF('concesión 2026'!B145="","",'concesión 2026'!B145)</f>
        <v/>
      </c>
      <c r="V36" s="428" t="str">
        <f>IF('concesión 2026'!C145="","",'concesión 2026'!C145)</f>
        <v/>
      </c>
      <c r="W36" s="428" t="str">
        <f>IF('concesión 2026'!D145="","",'concesión 2026'!D145)</f>
        <v/>
      </c>
      <c r="X36" s="429" t="str">
        <f>IF('concesión 2026'!E145="","",'concesión 2026'!E145)</f>
        <v/>
      </c>
      <c r="Y36" s="430" t="str">
        <f>IF('concesión 2026'!H145="","",'concesión 2026'!H145)</f>
        <v/>
      </c>
      <c r="Z36" s="431" t="str">
        <f>IF('concesión 2026'!I145="","",'concesión 2026'!I145)</f>
        <v/>
      </c>
      <c r="AA36" s="431" t="str">
        <f>IF('concesión 2026'!J145="","",'concesión 2026'!J145)</f>
        <v/>
      </c>
      <c r="AB36" s="432" t="str">
        <f>IF('concesión 2026'!K145="","",'concesión 2026'!K145)</f>
        <v/>
      </c>
      <c r="AC36" s="433">
        <f>IF('concesión 2026'!N145="","",'concesión 2026'!N145)</f>
        <v>0</v>
      </c>
      <c r="AD36" s="434">
        <f>IF('concesión 2026'!O145="","",'concesión 2026'!O145)</f>
        <v>0</v>
      </c>
      <c r="AE36" s="433" t="str">
        <f>IF('concesión 2026'!R145="","",'concesión 2026'!R145)</f>
        <v/>
      </c>
      <c r="AF36" s="450" t="str">
        <f>IF('concesión 2026'!S145="","",'concesión 2026'!S145)</f>
        <v/>
      </c>
      <c r="AG36" s="436" t="e">
        <f>IF(#REF!="","",#REF!)</f>
        <v>#REF!</v>
      </c>
      <c r="AH36" s="336" t="e">
        <f>IF(#REF!="","",#REF!)</f>
        <v>#REF!</v>
      </c>
      <c r="AI36" s="437" t="e">
        <f>IF(#REF!="","",#REF!)</f>
        <v>#REF!</v>
      </c>
      <c r="AJ36" s="438" t="e">
        <f>IF(#REF!="","",#REF!)</f>
        <v>#REF!</v>
      </c>
      <c r="AK36" s="439" t="e">
        <f t="shared" si="2"/>
        <v>#REF!</v>
      </c>
      <c r="AL36" s="436" t="str">
        <f>IF('xustificacion 2026'!S167="","",'xustificacion 2026'!S167)</f>
        <v/>
      </c>
      <c r="AM36" s="336" t="str">
        <f>IF('xustificacion 2026'!T167="","",'xustificacion 2026'!T167)</f>
        <v/>
      </c>
      <c r="AN36" s="440">
        <f>IF('xustificacion 2026'!U167="","",'xustificacion 2026'!U167)</f>
        <v>0</v>
      </c>
      <c r="AO36" s="441">
        <f>IF('xustificacion 2026'!V167="","",'xustificacion 2026'!V167)</f>
        <v>0</v>
      </c>
      <c r="AP36" s="439" t="e">
        <f t="shared" si="3"/>
        <v>#VALUE!</v>
      </c>
      <c r="AQ36" s="439" t="e">
        <f t="shared" si="4"/>
        <v>#REF!</v>
      </c>
      <c r="AR36" s="442" t="e">
        <f t="shared" si="5"/>
        <v>#REF!</v>
      </c>
      <c r="AS36" s="289"/>
    </row>
    <row r="37" spans="1:45" ht="24" customHeight="1" x14ac:dyDescent="0.25">
      <c r="A37" s="334" t="str">
        <f>IF('concesión 2026'!A146="","",'concesión 2026'!A146)</f>
        <v/>
      </c>
      <c r="B37" s="335" t="str">
        <f>IF('concesión 2026'!B146="","",'concesión 2026'!B146)</f>
        <v/>
      </c>
      <c r="C37" s="428" t="str">
        <f>IF('concesión 2026'!C146="","",'concesión 2026'!C146)</f>
        <v/>
      </c>
      <c r="D37" s="428" t="str">
        <f>IF('concesión 2026'!D146="","",'concesión 2026'!D146)</f>
        <v/>
      </c>
      <c r="E37" s="443" t="str">
        <f>IF('concesión 2026'!E146="","",'concesión 2026'!E146)</f>
        <v/>
      </c>
      <c r="F37" s="336" t="str">
        <f>IF('concesión 2026'!I146="","",'concesión 2026'!I146)</f>
        <v/>
      </c>
      <c r="G37" s="444" t="str">
        <f>IF('concesión 2026'!J146="","",'concesión 2026'!J146)</f>
        <v/>
      </c>
      <c r="H37" s="445" t="str">
        <f>IF('concesión 2026'!K146="","",'concesión 2026'!K146)</f>
        <v/>
      </c>
      <c r="I37" s="336" t="str">
        <f>IF('concesión 2026'!L146="","",'concesión 2026'!L146)</f>
        <v/>
      </c>
      <c r="J37" s="336" t="str">
        <f>IF('concesión 2026'!M146="","",'concesión 2026'!M146)</f>
        <v/>
      </c>
      <c r="K37" s="440">
        <f>IF('concesión 2026'!N146="","",'concesión 2026'!N146)</f>
        <v>0</v>
      </c>
      <c r="L37" s="446">
        <f>IF('concesión 2026'!O146="","",'concesión 2026'!O146)</f>
        <v>0</v>
      </c>
      <c r="M37" s="336" t="str">
        <f>IF('concesión 2026'!P146="","",'concesión 2026'!P146)</f>
        <v/>
      </c>
      <c r="N37" s="336" t="str">
        <f>IF('concesión 2026'!Q146="","",'concesión 2026'!Q146)</f>
        <v/>
      </c>
      <c r="O37" s="440" t="str">
        <f>IF('concesión 2026'!R146="","",'concesión 2026'!R146)</f>
        <v/>
      </c>
      <c r="P37" s="447" t="str">
        <f>IF('concesión 2026'!S146="","",'concesión 2026'!S146)</f>
        <v/>
      </c>
      <c r="Q37" s="448" t="str">
        <f>IF('concesión 2026'!T146="","",'concesión 2026'!T146)</f>
        <v/>
      </c>
      <c r="R37" s="449" t="str">
        <f>IF('concesión 2026'!U146="","",'concesión 2026'!U146)</f>
        <v/>
      </c>
      <c r="S37" s="289"/>
      <c r="T37" s="426" t="str">
        <f>IF('concesión 2026'!A146="","",'concesión 2026'!A146)</f>
        <v/>
      </c>
      <c r="U37" s="427" t="str">
        <f>IF('concesión 2026'!B146="","",'concesión 2026'!B146)</f>
        <v/>
      </c>
      <c r="V37" s="428" t="str">
        <f>IF('concesión 2026'!C146="","",'concesión 2026'!C146)</f>
        <v/>
      </c>
      <c r="W37" s="428" t="str">
        <f>IF('concesión 2026'!D146="","",'concesión 2026'!D146)</f>
        <v/>
      </c>
      <c r="X37" s="429" t="str">
        <f>IF('concesión 2026'!E146="","",'concesión 2026'!E146)</f>
        <v/>
      </c>
      <c r="Y37" s="430" t="str">
        <f>IF('concesión 2026'!H146="","",'concesión 2026'!H146)</f>
        <v/>
      </c>
      <c r="Z37" s="431" t="str">
        <f>IF('concesión 2026'!I146="","",'concesión 2026'!I146)</f>
        <v/>
      </c>
      <c r="AA37" s="431" t="str">
        <f>IF('concesión 2026'!J146="","",'concesión 2026'!J146)</f>
        <v/>
      </c>
      <c r="AB37" s="432" t="str">
        <f>IF('concesión 2026'!K146="","",'concesión 2026'!K146)</f>
        <v/>
      </c>
      <c r="AC37" s="433">
        <f>IF('concesión 2026'!N146="","",'concesión 2026'!N146)</f>
        <v>0</v>
      </c>
      <c r="AD37" s="434">
        <f>IF('concesión 2026'!O146="","",'concesión 2026'!O146)</f>
        <v>0</v>
      </c>
      <c r="AE37" s="433" t="str">
        <f>IF('concesión 2026'!R146="","",'concesión 2026'!R146)</f>
        <v/>
      </c>
      <c r="AF37" s="450" t="str">
        <f>IF('concesión 2026'!S146="","",'concesión 2026'!S146)</f>
        <v/>
      </c>
      <c r="AG37" s="436" t="e">
        <f>IF(#REF!="","",#REF!)</f>
        <v>#REF!</v>
      </c>
      <c r="AH37" s="336" t="e">
        <f>IF(#REF!="","",#REF!)</f>
        <v>#REF!</v>
      </c>
      <c r="AI37" s="437" t="e">
        <f>IF(#REF!="","",#REF!)</f>
        <v>#REF!</v>
      </c>
      <c r="AJ37" s="438" t="e">
        <f>IF(#REF!="","",#REF!)</f>
        <v>#REF!</v>
      </c>
      <c r="AK37" s="439" t="e">
        <f t="shared" si="2"/>
        <v>#REF!</v>
      </c>
      <c r="AL37" s="436" t="str">
        <f>IF('xustificacion 2026'!S168="","",'xustificacion 2026'!S168)</f>
        <v/>
      </c>
      <c r="AM37" s="336" t="str">
        <f>IF('xustificacion 2026'!T168="","",'xustificacion 2026'!T168)</f>
        <v/>
      </c>
      <c r="AN37" s="440">
        <f>IF('xustificacion 2026'!U168="","",'xustificacion 2026'!U168)</f>
        <v>0</v>
      </c>
      <c r="AO37" s="441">
        <f>IF('xustificacion 2026'!V168="","",'xustificacion 2026'!V168)</f>
        <v>0</v>
      </c>
      <c r="AP37" s="439" t="e">
        <f t="shared" si="3"/>
        <v>#VALUE!</v>
      </c>
      <c r="AQ37" s="439" t="e">
        <f t="shared" si="4"/>
        <v>#REF!</v>
      </c>
      <c r="AR37" s="442" t="e">
        <f t="shared" si="5"/>
        <v>#REF!</v>
      </c>
      <c r="AS37" s="289"/>
    </row>
    <row r="38" spans="1:45" ht="24" customHeight="1" x14ac:dyDescent="0.25">
      <c r="A38" s="334" t="str">
        <f>IF('concesión 2026'!A147="","",'concesión 2026'!A147)</f>
        <v/>
      </c>
      <c r="B38" s="335" t="str">
        <f>IF('concesión 2026'!B147="","",'concesión 2026'!B147)</f>
        <v/>
      </c>
      <c r="C38" s="428" t="str">
        <f>IF('concesión 2026'!C147="","",'concesión 2026'!C147)</f>
        <v/>
      </c>
      <c r="D38" s="428" t="str">
        <f>IF('concesión 2026'!D147="","",'concesión 2026'!D147)</f>
        <v/>
      </c>
      <c r="E38" s="443" t="str">
        <f>IF('concesión 2026'!E147="","",'concesión 2026'!E147)</f>
        <v/>
      </c>
      <c r="F38" s="336" t="str">
        <f>IF('concesión 2026'!I147="","",'concesión 2026'!I147)</f>
        <v/>
      </c>
      <c r="G38" s="444" t="str">
        <f>IF('concesión 2026'!J147="","",'concesión 2026'!J147)</f>
        <v/>
      </c>
      <c r="H38" s="445" t="str">
        <f>IF('concesión 2026'!K147="","",'concesión 2026'!K147)</f>
        <v/>
      </c>
      <c r="I38" s="336" t="str">
        <f>IF('concesión 2026'!L147="","",'concesión 2026'!L147)</f>
        <v/>
      </c>
      <c r="J38" s="336" t="str">
        <f>IF('concesión 2026'!M147="","",'concesión 2026'!M147)</f>
        <v/>
      </c>
      <c r="K38" s="440">
        <f>IF('concesión 2026'!N147="","",'concesión 2026'!N147)</f>
        <v>0</v>
      </c>
      <c r="L38" s="446">
        <f>IF('concesión 2026'!O147="","",'concesión 2026'!O147)</f>
        <v>0</v>
      </c>
      <c r="M38" s="336" t="str">
        <f>IF('concesión 2026'!P147="","",'concesión 2026'!P147)</f>
        <v/>
      </c>
      <c r="N38" s="336" t="str">
        <f>IF('concesión 2026'!Q147="","",'concesión 2026'!Q147)</f>
        <v/>
      </c>
      <c r="O38" s="440" t="str">
        <f>IF('concesión 2026'!R147="","",'concesión 2026'!R147)</f>
        <v/>
      </c>
      <c r="P38" s="447" t="str">
        <f>IF('concesión 2026'!S147="","",'concesión 2026'!S147)</f>
        <v/>
      </c>
      <c r="Q38" s="448" t="str">
        <f>IF('concesión 2026'!T147="","",'concesión 2026'!T147)</f>
        <v/>
      </c>
      <c r="R38" s="449" t="str">
        <f>IF('concesión 2026'!U147="","",'concesión 2026'!U147)</f>
        <v/>
      </c>
      <c r="S38" s="289"/>
      <c r="T38" s="426" t="str">
        <f>IF('concesión 2026'!A147="","",'concesión 2026'!A147)</f>
        <v/>
      </c>
      <c r="U38" s="427" t="str">
        <f>IF('concesión 2026'!B147="","",'concesión 2026'!B147)</f>
        <v/>
      </c>
      <c r="V38" s="428" t="str">
        <f>IF('concesión 2026'!C147="","",'concesión 2026'!C147)</f>
        <v/>
      </c>
      <c r="W38" s="428" t="str">
        <f>IF('concesión 2026'!D147="","",'concesión 2026'!D147)</f>
        <v/>
      </c>
      <c r="X38" s="429" t="str">
        <f>IF('concesión 2026'!E147="","",'concesión 2026'!E147)</f>
        <v/>
      </c>
      <c r="Y38" s="430" t="str">
        <f>IF('concesión 2026'!H147="","",'concesión 2026'!H147)</f>
        <v/>
      </c>
      <c r="Z38" s="431" t="str">
        <f>IF('concesión 2026'!I147="","",'concesión 2026'!I147)</f>
        <v/>
      </c>
      <c r="AA38" s="431" t="str">
        <f>IF('concesión 2026'!J147="","",'concesión 2026'!J147)</f>
        <v/>
      </c>
      <c r="AB38" s="432" t="str">
        <f>IF('concesión 2026'!K147="","",'concesión 2026'!K147)</f>
        <v/>
      </c>
      <c r="AC38" s="433">
        <f>IF('concesión 2026'!N147="","",'concesión 2026'!N147)</f>
        <v>0</v>
      </c>
      <c r="AD38" s="434">
        <f>IF('concesión 2026'!O147="","",'concesión 2026'!O147)</f>
        <v>0</v>
      </c>
      <c r="AE38" s="433" t="str">
        <f>IF('concesión 2026'!R147="","",'concesión 2026'!R147)</f>
        <v/>
      </c>
      <c r="AF38" s="450" t="str">
        <f>IF('concesión 2026'!S147="","",'concesión 2026'!S147)</f>
        <v/>
      </c>
      <c r="AG38" s="436" t="e">
        <f>IF(#REF!="","",#REF!)</f>
        <v>#REF!</v>
      </c>
      <c r="AH38" s="336" t="e">
        <f>IF(#REF!="","",#REF!)</f>
        <v>#REF!</v>
      </c>
      <c r="AI38" s="437" t="e">
        <f>IF(#REF!="","",#REF!)</f>
        <v>#REF!</v>
      </c>
      <c r="AJ38" s="438" t="e">
        <f>IF(#REF!="","",#REF!)</f>
        <v>#REF!</v>
      </c>
      <c r="AK38" s="439" t="e">
        <f t="shared" si="2"/>
        <v>#REF!</v>
      </c>
      <c r="AL38" s="436" t="str">
        <f>IF('xustificacion 2026'!S169="","",'xustificacion 2026'!S169)</f>
        <v/>
      </c>
      <c r="AM38" s="336" t="str">
        <f>IF('xustificacion 2026'!T169="","",'xustificacion 2026'!T169)</f>
        <v/>
      </c>
      <c r="AN38" s="440">
        <f>IF('xustificacion 2026'!U169="","",'xustificacion 2026'!U169)</f>
        <v>0</v>
      </c>
      <c r="AO38" s="441">
        <f>IF('xustificacion 2026'!V169="","",'xustificacion 2026'!V169)</f>
        <v>0</v>
      </c>
      <c r="AP38" s="439" t="e">
        <f t="shared" si="3"/>
        <v>#VALUE!</v>
      </c>
      <c r="AQ38" s="439" t="e">
        <f t="shared" si="4"/>
        <v>#REF!</v>
      </c>
      <c r="AR38" s="442" t="e">
        <f t="shared" si="5"/>
        <v>#REF!</v>
      </c>
      <c r="AS38" s="289"/>
    </row>
    <row r="39" spans="1:45" ht="24" customHeight="1" x14ac:dyDescent="0.25">
      <c r="A39" s="334" t="str">
        <f>IF('concesión 2026'!A148="","",'concesión 2026'!A148)</f>
        <v/>
      </c>
      <c r="B39" s="335" t="str">
        <f>IF('concesión 2026'!B148="","",'concesión 2026'!B148)</f>
        <v/>
      </c>
      <c r="C39" s="428" t="str">
        <f>IF('concesión 2026'!C148="","",'concesión 2026'!C148)</f>
        <v/>
      </c>
      <c r="D39" s="428" t="str">
        <f>IF('concesión 2026'!D148="","",'concesión 2026'!D148)</f>
        <v/>
      </c>
      <c r="E39" s="443" t="str">
        <f>IF('concesión 2026'!E148="","",'concesión 2026'!E148)</f>
        <v/>
      </c>
      <c r="F39" s="336" t="str">
        <f>IF('concesión 2026'!I148="","",'concesión 2026'!I148)</f>
        <v/>
      </c>
      <c r="G39" s="444" t="str">
        <f>IF('concesión 2026'!J148="","",'concesión 2026'!J148)</f>
        <v/>
      </c>
      <c r="H39" s="445" t="str">
        <f>IF('concesión 2026'!K148="","",'concesión 2026'!K148)</f>
        <v/>
      </c>
      <c r="I39" s="336" t="str">
        <f>IF('concesión 2026'!L148="","",'concesión 2026'!L148)</f>
        <v/>
      </c>
      <c r="J39" s="336" t="str">
        <f>IF('concesión 2026'!M148="","",'concesión 2026'!M148)</f>
        <v/>
      </c>
      <c r="K39" s="440">
        <f>IF('concesión 2026'!N148="","",'concesión 2026'!N148)</f>
        <v>0</v>
      </c>
      <c r="L39" s="446">
        <f>IF('concesión 2026'!O148="","",'concesión 2026'!O148)</f>
        <v>0</v>
      </c>
      <c r="M39" s="336" t="str">
        <f>IF('concesión 2026'!P148="","",'concesión 2026'!P148)</f>
        <v/>
      </c>
      <c r="N39" s="336" t="str">
        <f>IF('concesión 2026'!Q148="","",'concesión 2026'!Q148)</f>
        <v/>
      </c>
      <c r="O39" s="440" t="str">
        <f>IF('concesión 2026'!R148="","",'concesión 2026'!R148)</f>
        <v/>
      </c>
      <c r="P39" s="447" t="str">
        <f>IF('concesión 2026'!S148="","",'concesión 2026'!S148)</f>
        <v/>
      </c>
      <c r="Q39" s="448" t="str">
        <f>IF('concesión 2026'!T148="","",'concesión 2026'!T148)</f>
        <v/>
      </c>
      <c r="R39" s="449" t="str">
        <f>IF('concesión 2026'!U148="","",'concesión 2026'!U148)</f>
        <v/>
      </c>
      <c r="S39" s="289"/>
      <c r="T39" s="426" t="str">
        <f>IF('concesión 2026'!A148="","",'concesión 2026'!A148)</f>
        <v/>
      </c>
      <c r="U39" s="427" t="str">
        <f>IF('concesión 2026'!B148="","",'concesión 2026'!B148)</f>
        <v/>
      </c>
      <c r="V39" s="428" t="str">
        <f>IF('concesión 2026'!C148="","",'concesión 2026'!C148)</f>
        <v/>
      </c>
      <c r="W39" s="428" t="str">
        <f>IF('concesión 2026'!D148="","",'concesión 2026'!D148)</f>
        <v/>
      </c>
      <c r="X39" s="429" t="str">
        <f>IF('concesión 2026'!E148="","",'concesión 2026'!E148)</f>
        <v/>
      </c>
      <c r="Y39" s="430" t="str">
        <f>IF('concesión 2026'!H148="","",'concesión 2026'!H148)</f>
        <v/>
      </c>
      <c r="Z39" s="431" t="str">
        <f>IF('concesión 2026'!I148="","",'concesión 2026'!I148)</f>
        <v/>
      </c>
      <c r="AA39" s="431" t="str">
        <f>IF('concesión 2026'!J148="","",'concesión 2026'!J148)</f>
        <v/>
      </c>
      <c r="AB39" s="432" t="str">
        <f>IF('concesión 2026'!K148="","",'concesión 2026'!K148)</f>
        <v/>
      </c>
      <c r="AC39" s="433">
        <f>IF('concesión 2026'!N148="","",'concesión 2026'!N148)</f>
        <v>0</v>
      </c>
      <c r="AD39" s="434">
        <f>IF('concesión 2026'!O148="","",'concesión 2026'!O148)</f>
        <v>0</v>
      </c>
      <c r="AE39" s="433" t="str">
        <f>IF('concesión 2026'!R148="","",'concesión 2026'!R148)</f>
        <v/>
      </c>
      <c r="AF39" s="450" t="str">
        <f>IF('concesión 2026'!S148="","",'concesión 2026'!S148)</f>
        <v/>
      </c>
      <c r="AG39" s="436" t="e">
        <f>IF(#REF!="","",#REF!)</f>
        <v>#REF!</v>
      </c>
      <c r="AH39" s="336" t="e">
        <f>IF(#REF!="","",#REF!)</f>
        <v>#REF!</v>
      </c>
      <c r="AI39" s="437" t="e">
        <f>IF(#REF!="","",#REF!)</f>
        <v>#REF!</v>
      </c>
      <c r="AJ39" s="438" t="e">
        <f>IF(#REF!="","",#REF!)</f>
        <v>#REF!</v>
      </c>
      <c r="AK39" s="439" t="e">
        <f t="shared" si="2"/>
        <v>#REF!</v>
      </c>
      <c r="AL39" s="436" t="str">
        <f>IF('xustificacion 2026'!S170="","",'xustificacion 2026'!S170)</f>
        <v/>
      </c>
      <c r="AM39" s="336" t="str">
        <f>IF('xustificacion 2026'!T170="","",'xustificacion 2026'!T170)</f>
        <v/>
      </c>
      <c r="AN39" s="440">
        <f>IF('xustificacion 2026'!U170="","",'xustificacion 2026'!U170)</f>
        <v>0</v>
      </c>
      <c r="AO39" s="441">
        <f>IF('xustificacion 2026'!V170="","",'xustificacion 2026'!V170)</f>
        <v>0</v>
      </c>
      <c r="AP39" s="439" t="e">
        <f t="shared" si="3"/>
        <v>#VALUE!</v>
      </c>
      <c r="AQ39" s="439" t="e">
        <f t="shared" si="4"/>
        <v>#REF!</v>
      </c>
      <c r="AR39" s="442" t="e">
        <f t="shared" si="5"/>
        <v>#REF!</v>
      </c>
      <c r="AS39" s="289"/>
    </row>
    <row r="40" spans="1:45" ht="24" customHeight="1" x14ac:dyDescent="0.25">
      <c r="A40" s="334" t="str">
        <f>IF('concesión 2026'!A149="","",'concesión 2026'!A149)</f>
        <v/>
      </c>
      <c r="B40" s="335" t="str">
        <f>IF('concesión 2026'!B149="","",'concesión 2026'!B149)</f>
        <v/>
      </c>
      <c r="C40" s="428" t="str">
        <f>IF('concesión 2026'!C149="","",'concesión 2026'!C149)</f>
        <v/>
      </c>
      <c r="D40" s="428" t="str">
        <f>IF('concesión 2026'!D149="","",'concesión 2026'!D149)</f>
        <v/>
      </c>
      <c r="E40" s="443" t="str">
        <f>IF('concesión 2026'!E149="","",'concesión 2026'!E149)</f>
        <v/>
      </c>
      <c r="F40" s="336" t="str">
        <f>IF('concesión 2026'!I149="","",'concesión 2026'!I149)</f>
        <v/>
      </c>
      <c r="G40" s="444" t="str">
        <f>IF('concesión 2026'!J149="","",'concesión 2026'!J149)</f>
        <v/>
      </c>
      <c r="H40" s="445" t="str">
        <f>IF('concesión 2026'!K149="","",'concesión 2026'!K149)</f>
        <v/>
      </c>
      <c r="I40" s="336" t="str">
        <f>IF('concesión 2026'!L149="","",'concesión 2026'!L149)</f>
        <v/>
      </c>
      <c r="J40" s="336" t="str">
        <f>IF('concesión 2026'!M149="","",'concesión 2026'!M149)</f>
        <v/>
      </c>
      <c r="K40" s="440">
        <f>IF('concesión 2026'!N149="","",'concesión 2026'!N149)</f>
        <v>0</v>
      </c>
      <c r="L40" s="446">
        <f>IF('concesión 2026'!O149="","",'concesión 2026'!O149)</f>
        <v>0</v>
      </c>
      <c r="M40" s="336" t="str">
        <f>IF('concesión 2026'!P149="","",'concesión 2026'!P149)</f>
        <v/>
      </c>
      <c r="N40" s="336" t="str">
        <f>IF('concesión 2026'!Q149="","",'concesión 2026'!Q149)</f>
        <v/>
      </c>
      <c r="O40" s="440" t="str">
        <f>IF('concesión 2026'!R149="","",'concesión 2026'!R149)</f>
        <v/>
      </c>
      <c r="P40" s="447" t="str">
        <f>IF('concesión 2026'!S149="","",'concesión 2026'!S149)</f>
        <v/>
      </c>
      <c r="Q40" s="448" t="str">
        <f>IF('concesión 2026'!T149="","",'concesión 2026'!T149)</f>
        <v/>
      </c>
      <c r="R40" s="449" t="str">
        <f>IF('concesión 2026'!U149="","",'concesión 2026'!U149)</f>
        <v/>
      </c>
      <c r="S40" s="289"/>
      <c r="T40" s="426" t="str">
        <f>IF('concesión 2026'!A149="","",'concesión 2026'!A149)</f>
        <v/>
      </c>
      <c r="U40" s="427" t="str">
        <f>IF('concesión 2026'!B149="","",'concesión 2026'!B149)</f>
        <v/>
      </c>
      <c r="V40" s="428" t="str">
        <f>IF('concesión 2026'!C149="","",'concesión 2026'!C149)</f>
        <v/>
      </c>
      <c r="W40" s="428" t="str">
        <f>IF('concesión 2026'!D149="","",'concesión 2026'!D149)</f>
        <v/>
      </c>
      <c r="X40" s="429" t="str">
        <f>IF('concesión 2026'!E149="","",'concesión 2026'!E149)</f>
        <v/>
      </c>
      <c r="Y40" s="430" t="str">
        <f>IF('concesión 2026'!H149="","",'concesión 2026'!H149)</f>
        <v/>
      </c>
      <c r="Z40" s="431" t="str">
        <f>IF('concesión 2026'!I149="","",'concesión 2026'!I149)</f>
        <v/>
      </c>
      <c r="AA40" s="431" t="str">
        <f>IF('concesión 2026'!J149="","",'concesión 2026'!J149)</f>
        <v/>
      </c>
      <c r="AB40" s="432" t="str">
        <f>IF('concesión 2026'!K149="","",'concesión 2026'!K149)</f>
        <v/>
      </c>
      <c r="AC40" s="433">
        <f>IF('concesión 2026'!N149="","",'concesión 2026'!N149)</f>
        <v>0</v>
      </c>
      <c r="AD40" s="434">
        <f>IF('concesión 2026'!O149="","",'concesión 2026'!O149)</f>
        <v>0</v>
      </c>
      <c r="AE40" s="433" t="str">
        <f>IF('concesión 2026'!R149="","",'concesión 2026'!R149)</f>
        <v/>
      </c>
      <c r="AF40" s="450" t="str">
        <f>IF('concesión 2026'!S149="","",'concesión 2026'!S149)</f>
        <v/>
      </c>
      <c r="AG40" s="436" t="e">
        <f>IF(#REF!="","",#REF!)</f>
        <v>#REF!</v>
      </c>
      <c r="AH40" s="336" t="e">
        <f>IF(#REF!="","",#REF!)</f>
        <v>#REF!</v>
      </c>
      <c r="AI40" s="437" t="e">
        <f>IF(#REF!="","",#REF!)</f>
        <v>#REF!</v>
      </c>
      <c r="AJ40" s="438" t="e">
        <f>IF(#REF!="","",#REF!)</f>
        <v>#REF!</v>
      </c>
      <c r="AK40" s="439" t="e">
        <f t="shared" si="2"/>
        <v>#REF!</v>
      </c>
      <c r="AL40" s="436" t="str">
        <f>IF('xustificacion 2026'!S171="","",'xustificacion 2026'!S171)</f>
        <v/>
      </c>
      <c r="AM40" s="336" t="str">
        <f>IF('xustificacion 2026'!T171="","",'xustificacion 2026'!T171)</f>
        <v/>
      </c>
      <c r="AN40" s="440">
        <f>IF('xustificacion 2026'!U171="","",'xustificacion 2026'!U171)</f>
        <v>0</v>
      </c>
      <c r="AO40" s="441">
        <f>IF('xustificacion 2026'!V171="","",'xustificacion 2026'!V171)</f>
        <v>0</v>
      </c>
      <c r="AP40" s="439" t="e">
        <f t="shared" si="3"/>
        <v>#VALUE!</v>
      </c>
      <c r="AQ40" s="439" t="e">
        <f t="shared" si="4"/>
        <v>#REF!</v>
      </c>
      <c r="AR40" s="442" t="e">
        <f t="shared" si="5"/>
        <v>#REF!</v>
      </c>
      <c r="AS40" s="289"/>
    </row>
    <row r="41" spans="1:45" ht="24" customHeight="1" x14ac:dyDescent="0.25">
      <c r="A41" s="334" t="str">
        <f>IF('concesión 2026'!A150="","",'concesión 2026'!A150)</f>
        <v/>
      </c>
      <c r="B41" s="335" t="str">
        <f>IF('concesión 2026'!B150="","",'concesión 2026'!B150)</f>
        <v/>
      </c>
      <c r="C41" s="428" t="str">
        <f>IF('concesión 2026'!C150="","",'concesión 2026'!C150)</f>
        <v/>
      </c>
      <c r="D41" s="428" t="str">
        <f>IF('concesión 2026'!D150="","",'concesión 2026'!D150)</f>
        <v/>
      </c>
      <c r="E41" s="443" t="str">
        <f>IF('concesión 2026'!E150="","",'concesión 2026'!E150)</f>
        <v/>
      </c>
      <c r="F41" s="336" t="str">
        <f>IF('concesión 2026'!I150="","",'concesión 2026'!I150)</f>
        <v/>
      </c>
      <c r="G41" s="444" t="str">
        <f>IF('concesión 2026'!J150="","",'concesión 2026'!J150)</f>
        <v/>
      </c>
      <c r="H41" s="445" t="str">
        <f>IF('concesión 2026'!K150="","",'concesión 2026'!K150)</f>
        <v/>
      </c>
      <c r="I41" s="336" t="str">
        <f>IF('concesión 2026'!L150="","",'concesión 2026'!L150)</f>
        <v/>
      </c>
      <c r="J41" s="336" t="str">
        <f>IF('concesión 2026'!M150="","",'concesión 2026'!M150)</f>
        <v/>
      </c>
      <c r="K41" s="440">
        <f>IF('concesión 2026'!N150="","",'concesión 2026'!N150)</f>
        <v>0</v>
      </c>
      <c r="L41" s="446">
        <f>IF('concesión 2026'!O150="","",'concesión 2026'!O150)</f>
        <v>0</v>
      </c>
      <c r="M41" s="336" t="str">
        <f>IF('concesión 2026'!P150="","",'concesión 2026'!P150)</f>
        <v/>
      </c>
      <c r="N41" s="336" t="str">
        <f>IF('concesión 2026'!Q150="","",'concesión 2026'!Q150)</f>
        <v/>
      </c>
      <c r="O41" s="440" t="str">
        <f>IF('concesión 2026'!R150="","",'concesión 2026'!R150)</f>
        <v/>
      </c>
      <c r="P41" s="447" t="str">
        <f>IF('concesión 2026'!S150="","",'concesión 2026'!S150)</f>
        <v/>
      </c>
      <c r="Q41" s="448" t="str">
        <f>IF('concesión 2026'!T150="","",'concesión 2026'!T150)</f>
        <v/>
      </c>
      <c r="R41" s="449" t="str">
        <f>IF('concesión 2026'!U150="","",'concesión 2026'!U150)</f>
        <v/>
      </c>
      <c r="S41" s="289"/>
      <c r="T41" s="426" t="str">
        <f>IF('concesión 2026'!A150="","",'concesión 2026'!A150)</f>
        <v/>
      </c>
      <c r="U41" s="427" t="str">
        <f>IF('concesión 2026'!B150="","",'concesión 2026'!B150)</f>
        <v/>
      </c>
      <c r="V41" s="428" t="str">
        <f>IF('concesión 2026'!C150="","",'concesión 2026'!C150)</f>
        <v/>
      </c>
      <c r="W41" s="428" t="str">
        <f>IF('concesión 2026'!D150="","",'concesión 2026'!D150)</f>
        <v/>
      </c>
      <c r="X41" s="429" t="str">
        <f>IF('concesión 2026'!E150="","",'concesión 2026'!E150)</f>
        <v/>
      </c>
      <c r="Y41" s="430" t="str">
        <f>IF('concesión 2026'!H150="","",'concesión 2026'!H150)</f>
        <v/>
      </c>
      <c r="Z41" s="431" t="str">
        <f>IF('concesión 2026'!I150="","",'concesión 2026'!I150)</f>
        <v/>
      </c>
      <c r="AA41" s="431" t="str">
        <f>IF('concesión 2026'!J150="","",'concesión 2026'!J150)</f>
        <v/>
      </c>
      <c r="AB41" s="432" t="str">
        <f>IF('concesión 2026'!K150="","",'concesión 2026'!K150)</f>
        <v/>
      </c>
      <c r="AC41" s="433">
        <f>IF('concesión 2026'!N150="","",'concesión 2026'!N150)</f>
        <v>0</v>
      </c>
      <c r="AD41" s="434">
        <f>IF('concesión 2026'!O150="","",'concesión 2026'!O150)</f>
        <v>0</v>
      </c>
      <c r="AE41" s="433" t="str">
        <f>IF('concesión 2026'!R150="","",'concesión 2026'!R150)</f>
        <v/>
      </c>
      <c r="AF41" s="450" t="str">
        <f>IF('concesión 2026'!S150="","",'concesión 2026'!S150)</f>
        <v/>
      </c>
      <c r="AG41" s="436" t="e">
        <f>IF(#REF!="","",#REF!)</f>
        <v>#REF!</v>
      </c>
      <c r="AH41" s="336" t="e">
        <f>IF(#REF!="","",#REF!)</f>
        <v>#REF!</v>
      </c>
      <c r="AI41" s="437" t="e">
        <f>IF(#REF!="","",#REF!)</f>
        <v>#REF!</v>
      </c>
      <c r="AJ41" s="438" t="e">
        <f>IF(#REF!="","",#REF!)</f>
        <v>#REF!</v>
      </c>
      <c r="AK41" s="439" t="e">
        <f t="shared" si="2"/>
        <v>#REF!</v>
      </c>
      <c r="AL41" s="436" t="str">
        <f>IF('xustificacion 2026'!S172="","",'xustificacion 2026'!S172)</f>
        <v/>
      </c>
      <c r="AM41" s="336" t="str">
        <f>IF('xustificacion 2026'!T172="","",'xustificacion 2026'!T172)</f>
        <v/>
      </c>
      <c r="AN41" s="440">
        <f>IF('xustificacion 2026'!U172="","",'xustificacion 2026'!U172)</f>
        <v>0</v>
      </c>
      <c r="AO41" s="441">
        <f>IF('xustificacion 2026'!V172="","",'xustificacion 2026'!V172)</f>
        <v>0</v>
      </c>
      <c r="AP41" s="439" t="e">
        <f t="shared" si="3"/>
        <v>#VALUE!</v>
      </c>
      <c r="AQ41" s="439" t="e">
        <f t="shared" si="4"/>
        <v>#REF!</v>
      </c>
      <c r="AR41" s="442" t="e">
        <f t="shared" si="5"/>
        <v>#REF!</v>
      </c>
      <c r="AS41" s="289"/>
    </row>
    <row r="42" spans="1:45" ht="24" customHeight="1" x14ac:dyDescent="0.25">
      <c r="A42" s="334" t="str">
        <f>IF('concesión 2026'!A151="","",'concesión 2026'!A151)</f>
        <v/>
      </c>
      <c r="B42" s="335" t="str">
        <f>IF('concesión 2026'!B151="","",'concesión 2026'!B151)</f>
        <v/>
      </c>
      <c r="C42" s="428" t="str">
        <f>IF('concesión 2026'!C151="","",'concesión 2026'!C151)</f>
        <v/>
      </c>
      <c r="D42" s="428" t="str">
        <f>IF('concesión 2026'!D151="","",'concesión 2026'!D151)</f>
        <v/>
      </c>
      <c r="E42" s="443" t="str">
        <f>IF('concesión 2026'!E151="","",'concesión 2026'!E151)</f>
        <v/>
      </c>
      <c r="F42" s="336" t="str">
        <f>IF('concesión 2026'!I151="","",'concesión 2026'!I151)</f>
        <v/>
      </c>
      <c r="G42" s="444" t="str">
        <f>IF('concesión 2026'!J151="","",'concesión 2026'!J151)</f>
        <v/>
      </c>
      <c r="H42" s="445" t="str">
        <f>IF('concesión 2026'!K151="","",'concesión 2026'!K151)</f>
        <v/>
      </c>
      <c r="I42" s="336" t="str">
        <f>IF('concesión 2026'!L151="","",'concesión 2026'!L151)</f>
        <v/>
      </c>
      <c r="J42" s="336" t="str">
        <f>IF('concesión 2026'!M151="","",'concesión 2026'!M151)</f>
        <v/>
      </c>
      <c r="K42" s="440">
        <f>IF('concesión 2026'!N151="","",'concesión 2026'!N151)</f>
        <v>0</v>
      </c>
      <c r="L42" s="446">
        <f>IF('concesión 2026'!O151="","",'concesión 2026'!O151)</f>
        <v>0</v>
      </c>
      <c r="M42" s="336" t="str">
        <f>IF('concesión 2026'!P151="","",'concesión 2026'!P151)</f>
        <v/>
      </c>
      <c r="N42" s="336" t="str">
        <f>IF('concesión 2026'!Q151="","",'concesión 2026'!Q151)</f>
        <v/>
      </c>
      <c r="O42" s="440" t="str">
        <f>IF('concesión 2026'!R151="","",'concesión 2026'!R151)</f>
        <v/>
      </c>
      <c r="P42" s="447" t="str">
        <f>IF('concesión 2026'!S151="","",'concesión 2026'!S151)</f>
        <v/>
      </c>
      <c r="Q42" s="448" t="str">
        <f>IF('concesión 2026'!T151="","",'concesión 2026'!T151)</f>
        <v/>
      </c>
      <c r="R42" s="449" t="str">
        <f>IF('concesión 2026'!U151="","",'concesión 2026'!U151)</f>
        <v/>
      </c>
      <c r="S42" s="289"/>
      <c r="T42" s="426" t="str">
        <f>IF('concesión 2026'!A151="","",'concesión 2026'!A151)</f>
        <v/>
      </c>
      <c r="U42" s="427" t="str">
        <f>IF('concesión 2026'!B151="","",'concesión 2026'!B151)</f>
        <v/>
      </c>
      <c r="V42" s="428" t="str">
        <f>IF('concesión 2026'!C151="","",'concesión 2026'!C151)</f>
        <v/>
      </c>
      <c r="W42" s="428" t="str">
        <f>IF('concesión 2026'!D151="","",'concesión 2026'!D151)</f>
        <v/>
      </c>
      <c r="X42" s="429" t="str">
        <f>IF('concesión 2026'!E151="","",'concesión 2026'!E151)</f>
        <v/>
      </c>
      <c r="Y42" s="430" t="str">
        <f>IF('concesión 2026'!H151="","",'concesión 2026'!H151)</f>
        <v/>
      </c>
      <c r="Z42" s="431" t="str">
        <f>IF('concesión 2026'!I151="","",'concesión 2026'!I151)</f>
        <v/>
      </c>
      <c r="AA42" s="431" t="str">
        <f>IF('concesión 2026'!J151="","",'concesión 2026'!J151)</f>
        <v/>
      </c>
      <c r="AB42" s="432" t="str">
        <f>IF('concesión 2026'!K151="","",'concesión 2026'!K151)</f>
        <v/>
      </c>
      <c r="AC42" s="433">
        <f>IF('concesión 2026'!N151="","",'concesión 2026'!N151)</f>
        <v>0</v>
      </c>
      <c r="AD42" s="434">
        <f>IF('concesión 2026'!O151="","",'concesión 2026'!O151)</f>
        <v>0</v>
      </c>
      <c r="AE42" s="433" t="str">
        <f>IF('concesión 2026'!R151="","",'concesión 2026'!R151)</f>
        <v/>
      </c>
      <c r="AF42" s="450" t="str">
        <f>IF('concesión 2026'!S151="","",'concesión 2026'!S151)</f>
        <v/>
      </c>
      <c r="AG42" s="436" t="e">
        <f>IF(#REF!="","",#REF!)</f>
        <v>#REF!</v>
      </c>
      <c r="AH42" s="336" t="e">
        <f>IF(#REF!="","",#REF!)</f>
        <v>#REF!</v>
      </c>
      <c r="AI42" s="437" t="e">
        <f>IF(#REF!="","",#REF!)</f>
        <v>#REF!</v>
      </c>
      <c r="AJ42" s="438" t="e">
        <f>IF(#REF!="","",#REF!)</f>
        <v>#REF!</v>
      </c>
      <c r="AK42" s="439" t="e">
        <f t="shared" si="2"/>
        <v>#REF!</v>
      </c>
      <c r="AL42" s="436" t="str">
        <f>IF('xustificacion 2026'!S173="","",'xustificacion 2026'!S173)</f>
        <v/>
      </c>
      <c r="AM42" s="336" t="str">
        <f>IF('xustificacion 2026'!T173="","",'xustificacion 2026'!T173)</f>
        <v/>
      </c>
      <c r="AN42" s="440">
        <f>IF('xustificacion 2026'!U173="","",'xustificacion 2026'!U173)</f>
        <v>0</v>
      </c>
      <c r="AO42" s="441">
        <f>IF('xustificacion 2026'!V173="","",'xustificacion 2026'!V173)</f>
        <v>0</v>
      </c>
      <c r="AP42" s="439" t="e">
        <f t="shared" si="3"/>
        <v>#VALUE!</v>
      </c>
      <c r="AQ42" s="439" t="e">
        <f t="shared" si="4"/>
        <v>#REF!</v>
      </c>
      <c r="AR42" s="442" t="e">
        <f t="shared" si="5"/>
        <v>#REF!</v>
      </c>
      <c r="AS42" s="289"/>
    </row>
    <row r="43" spans="1:45" ht="24" customHeight="1" x14ac:dyDescent="0.25">
      <c r="A43" s="334" t="str">
        <f>IF('concesión 2026'!A152="","",'concesión 2026'!A152)</f>
        <v/>
      </c>
      <c r="B43" s="335" t="str">
        <f>IF('concesión 2026'!B152="","",'concesión 2026'!B152)</f>
        <v/>
      </c>
      <c r="C43" s="428" t="str">
        <f>IF('concesión 2026'!C152="","",'concesión 2026'!C152)</f>
        <v/>
      </c>
      <c r="D43" s="428" t="str">
        <f>IF('concesión 2026'!D152="","",'concesión 2026'!D152)</f>
        <v/>
      </c>
      <c r="E43" s="443" t="str">
        <f>IF('concesión 2026'!E152="","",'concesión 2026'!E152)</f>
        <v/>
      </c>
      <c r="F43" s="336" t="str">
        <f>IF('concesión 2026'!I152="","",'concesión 2026'!I152)</f>
        <v/>
      </c>
      <c r="G43" s="444" t="str">
        <f>IF('concesión 2026'!J152="","",'concesión 2026'!J152)</f>
        <v/>
      </c>
      <c r="H43" s="445" t="str">
        <f>IF('concesión 2026'!K152="","",'concesión 2026'!K152)</f>
        <v/>
      </c>
      <c r="I43" s="336" t="str">
        <f>IF('concesión 2026'!L152="","",'concesión 2026'!L152)</f>
        <v/>
      </c>
      <c r="J43" s="336" t="str">
        <f>IF('concesión 2026'!M152="","",'concesión 2026'!M152)</f>
        <v/>
      </c>
      <c r="K43" s="440">
        <f>IF('concesión 2026'!N152="","",'concesión 2026'!N152)</f>
        <v>0</v>
      </c>
      <c r="L43" s="446">
        <f>IF('concesión 2026'!O152="","",'concesión 2026'!O152)</f>
        <v>0</v>
      </c>
      <c r="M43" s="336" t="str">
        <f>IF('concesión 2026'!P152="","",'concesión 2026'!P152)</f>
        <v/>
      </c>
      <c r="N43" s="336" t="str">
        <f>IF('concesión 2026'!Q152="","",'concesión 2026'!Q152)</f>
        <v/>
      </c>
      <c r="O43" s="440" t="str">
        <f>IF('concesión 2026'!R152="","",'concesión 2026'!R152)</f>
        <v/>
      </c>
      <c r="P43" s="447" t="str">
        <f>IF('concesión 2026'!S152="","",'concesión 2026'!S152)</f>
        <v/>
      </c>
      <c r="Q43" s="448" t="str">
        <f>IF('concesión 2026'!T152="","",'concesión 2026'!T152)</f>
        <v/>
      </c>
      <c r="R43" s="449" t="str">
        <f>IF('concesión 2026'!U152="","",'concesión 2026'!U152)</f>
        <v/>
      </c>
      <c r="S43" s="289"/>
      <c r="T43" s="426" t="str">
        <f>IF('concesión 2026'!A152="","",'concesión 2026'!A152)</f>
        <v/>
      </c>
      <c r="U43" s="427" t="str">
        <f>IF('concesión 2026'!B152="","",'concesión 2026'!B152)</f>
        <v/>
      </c>
      <c r="V43" s="428" t="str">
        <f>IF('concesión 2026'!C152="","",'concesión 2026'!C152)</f>
        <v/>
      </c>
      <c r="W43" s="428" t="str">
        <f>IF('concesión 2026'!D152="","",'concesión 2026'!D152)</f>
        <v/>
      </c>
      <c r="X43" s="429" t="str">
        <f>IF('concesión 2026'!E152="","",'concesión 2026'!E152)</f>
        <v/>
      </c>
      <c r="Y43" s="430" t="str">
        <f>IF('concesión 2026'!H152="","",'concesión 2026'!H152)</f>
        <v/>
      </c>
      <c r="Z43" s="431" t="str">
        <f>IF('concesión 2026'!I152="","",'concesión 2026'!I152)</f>
        <v/>
      </c>
      <c r="AA43" s="431" t="str">
        <f>IF('concesión 2026'!J152="","",'concesión 2026'!J152)</f>
        <v/>
      </c>
      <c r="AB43" s="432" t="str">
        <f>IF('concesión 2026'!K152="","",'concesión 2026'!K152)</f>
        <v/>
      </c>
      <c r="AC43" s="433">
        <f>IF('concesión 2026'!N152="","",'concesión 2026'!N152)</f>
        <v>0</v>
      </c>
      <c r="AD43" s="434">
        <f>IF('concesión 2026'!O152="","",'concesión 2026'!O152)</f>
        <v>0</v>
      </c>
      <c r="AE43" s="433" t="str">
        <f>IF('concesión 2026'!R152="","",'concesión 2026'!R152)</f>
        <v/>
      </c>
      <c r="AF43" s="450" t="str">
        <f>IF('concesión 2026'!S152="","",'concesión 2026'!S152)</f>
        <v/>
      </c>
      <c r="AG43" s="436" t="e">
        <f>IF(#REF!="","",#REF!)</f>
        <v>#REF!</v>
      </c>
      <c r="AH43" s="336" t="e">
        <f>IF(#REF!="","",#REF!)</f>
        <v>#REF!</v>
      </c>
      <c r="AI43" s="437" t="e">
        <f>IF(#REF!="","",#REF!)</f>
        <v>#REF!</v>
      </c>
      <c r="AJ43" s="438" t="e">
        <f>IF(#REF!="","",#REF!)</f>
        <v>#REF!</v>
      </c>
      <c r="AK43" s="439" t="e">
        <f t="shared" si="2"/>
        <v>#REF!</v>
      </c>
      <c r="AL43" s="436" t="str">
        <f>IF('xustificacion 2026'!S174="","",'xustificacion 2026'!S174)</f>
        <v/>
      </c>
      <c r="AM43" s="336" t="str">
        <f>IF('xustificacion 2026'!T174="","",'xustificacion 2026'!T174)</f>
        <v/>
      </c>
      <c r="AN43" s="440">
        <f>IF('xustificacion 2026'!U174="","",'xustificacion 2026'!U174)</f>
        <v>0</v>
      </c>
      <c r="AO43" s="441">
        <f>IF('xustificacion 2026'!V174="","",'xustificacion 2026'!V174)</f>
        <v>0</v>
      </c>
      <c r="AP43" s="439" t="e">
        <f t="shared" si="3"/>
        <v>#VALUE!</v>
      </c>
      <c r="AQ43" s="439" t="e">
        <f t="shared" si="4"/>
        <v>#REF!</v>
      </c>
      <c r="AR43" s="442" t="e">
        <f t="shared" si="5"/>
        <v>#REF!</v>
      </c>
      <c r="AS43" s="289"/>
    </row>
    <row r="44" spans="1:45" ht="24" customHeight="1" x14ac:dyDescent="0.25">
      <c r="A44" s="334" t="str">
        <f>IF('concesión 2026'!A153="","",'concesión 2026'!A153)</f>
        <v/>
      </c>
      <c r="B44" s="335" t="str">
        <f>IF('concesión 2026'!B153="","",'concesión 2026'!B153)</f>
        <v/>
      </c>
      <c r="C44" s="428" t="str">
        <f>IF('concesión 2026'!C153="","",'concesión 2026'!C153)</f>
        <v/>
      </c>
      <c r="D44" s="428" t="str">
        <f>IF('concesión 2026'!D153="","",'concesión 2026'!D153)</f>
        <v/>
      </c>
      <c r="E44" s="443" t="str">
        <f>IF('concesión 2026'!E153="","",'concesión 2026'!E153)</f>
        <v/>
      </c>
      <c r="F44" s="336" t="str">
        <f>IF('concesión 2026'!I153="","",'concesión 2026'!I153)</f>
        <v/>
      </c>
      <c r="G44" s="444" t="str">
        <f>IF('concesión 2026'!J153="","",'concesión 2026'!J153)</f>
        <v/>
      </c>
      <c r="H44" s="445" t="str">
        <f>IF('concesión 2026'!K153="","",'concesión 2026'!K153)</f>
        <v/>
      </c>
      <c r="I44" s="336" t="str">
        <f>IF('concesión 2026'!L153="","",'concesión 2026'!L153)</f>
        <v/>
      </c>
      <c r="J44" s="336" t="str">
        <f>IF('concesión 2026'!M153="","",'concesión 2026'!M153)</f>
        <v/>
      </c>
      <c r="K44" s="440">
        <f>IF('concesión 2026'!N153="","",'concesión 2026'!N153)</f>
        <v>0</v>
      </c>
      <c r="L44" s="446">
        <f>IF('concesión 2026'!O153="","",'concesión 2026'!O153)</f>
        <v>0</v>
      </c>
      <c r="M44" s="336" t="str">
        <f>IF('concesión 2026'!P153="","",'concesión 2026'!P153)</f>
        <v/>
      </c>
      <c r="N44" s="336" t="str">
        <f>IF('concesión 2026'!Q153="","",'concesión 2026'!Q153)</f>
        <v/>
      </c>
      <c r="O44" s="440" t="str">
        <f>IF('concesión 2026'!R153="","",'concesión 2026'!R153)</f>
        <v/>
      </c>
      <c r="P44" s="447" t="str">
        <f>IF('concesión 2026'!S153="","",'concesión 2026'!S153)</f>
        <v/>
      </c>
      <c r="Q44" s="448" t="str">
        <f>IF('concesión 2026'!T153="","",'concesión 2026'!T153)</f>
        <v/>
      </c>
      <c r="R44" s="449" t="str">
        <f>IF('concesión 2026'!U153="","",'concesión 2026'!U153)</f>
        <v/>
      </c>
      <c r="S44" s="289"/>
      <c r="T44" s="426" t="str">
        <f>IF('concesión 2026'!A153="","",'concesión 2026'!A153)</f>
        <v/>
      </c>
      <c r="U44" s="427" t="str">
        <f>IF('concesión 2026'!B153="","",'concesión 2026'!B153)</f>
        <v/>
      </c>
      <c r="V44" s="428" t="str">
        <f>IF('concesión 2026'!C153="","",'concesión 2026'!C153)</f>
        <v/>
      </c>
      <c r="W44" s="428" t="str">
        <f>IF('concesión 2026'!D153="","",'concesión 2026'!D153)</f>
        <v/>
      </c>
      <c r="X44" s="429" t="str">
        <f>IF('concesión 2026'!E153="","",'concesión 2026'!E153)</f>
        <v/>
      </c>
      <c r="Y44" s="430" t="str">
        <f>IF('concesión 2026'!H153="","",'concesión 2026'!H153)</f>
        <v/>
      </c>
      <c r="Z44" s="431" t="str">
        <f>IF('concesión 2026'!I153="","",'concesión 2026'!I153)</f>
        <v/>
      </c>
      <c r="AA44" s="431" t="str">
        <f>IF('concesión 2026'!J153="","",'concesión 2026'!J153)</f>
        <v/>
      </c>
      <c r="AB44" s="432" t="str">
        <f>IF('concesión 2026'!K153="","",'concesión 2026'!K153)</f>
        <v/>
      </c>
      <c r="AC44" s="433">
        <f>IF('concesión 2026'!N153="","",'concesión 2026'!N153)</f>
        <v>0</v>
      </c>
      <c r="AD44" s="434">
        <f>IF('concesión 2026'!O153="","",'concesión 2026'!O153)</f>
        <v>0</v>
      </c>
      <c r="AE44" s="433" t="str">
        <f>IF('concesión 2026'!R153="","",'concesión 2026'!R153)</f>
        <v/>
      </c>
      <c r="AF44" s="450" t="str">
        <f>IF('concesión 2026'!S153="","",'concesión 2026'!S153)</f>
        <v/>
      </c>
      <c r="AG44" s="436" t="e">
        <f>IF(#REF!="","",#REF!)</f>
        <v>#REF!</v>
      </c>
      <c r="AH44" s="336" t="e">
        <f>IF(#REF!="","",#REF!)</f>
        <v>#REF!</v>
      </c>
      <c r="AI44" s="437" t="e">
        <f>IF(#REF!="","",#REF!)</f>
        <v>#REF!</v>
      </c>
      <c r="AJ44" s="438" t="e">
        <f>IF(#REF!="","",#REF!)</f>
        <v>#REF!</v>
      </c>
      <c r="AK44" s="439" t="e">
        <f t="shared" si="2"/>
        <v>#REF!</v>
      </c>
      <c r="AL44" s="436" t="str">
        <f>IF('xustificacion 2026'!S175="","",'xustificacion 2026'!S175)</f>
        <v/>
      </c>
      <c r="AM44" s="336" t="str">
        <f>IF('xustificacion 2026'!T175="","",'xustificacion 2026'!T175)</f>
        <v/>
      </c>
      <c r="AN44" s="440">
        <f>IF('xustificacion 2026'!U175="","",'xustificacion 2026'!U175)</f>
        <v>0</v>
      </c>
      <c r="AO44" s="441">
        <f>IF('xustificacion 2026'!V175="","",'xustificacion 2026'!V175)</f>
        <v>0</v>
      </c>
      <c r="AP44" s="439" t="e">
        <f t="shared" si="3"/>
        <v>#VALUE!</v>
      </c>
      <c r="AQ44" s="439" t="e">
        <f t="shared" si="4"/>
        <v>#REF!</v>
      </c>
      <c r="AR44" s="442" t="e">
        <f t="shared" si="5"/>
        <v>#REF!</v>
      </c>
      <c r="AS44" s="289"/>
    </row>
    <row r="45" spans="1:45" ht="24" customHeight="1" x14ac:dyDescent="0.25">
      <c r="A45" s="334" t="str">
        <f>IF('concesión 2026'!A154="","",'concesión 2026'!A154)</f>
        <v/>
      </c>
      <c r="B45" s="335" t="str">
        <f>IF('concesión 2026'!B154="","",'concesión 2026'!B154)</f>
        <v/>
      </c>
      <c r="C45" s="428" t="str">
        <f>IF('concesión 2026'!C154="","",'concesión 2026'!C154)</f>
        <v/>
      </c>
      <c r="D45" s="428" t="str">
        <f>IF('concesión 2026'!D154="","",'concesión 2026'!D154)</f>
        <v/>
      </c>
      <c r="E45" s="443" t="str">
        <f>IF('concesión 2026'!E154="","",'concesión 2026'!E154)</f>
        <v/>
      </c>
      <c r="F45" s="336" t="str">
        <f>IF('concesión 2026'!I154="","",'concesión 2026'!I154)</f>
        <v/>
      </c>
      <c r="G45" s="444" t="str">
        <f>IF('concesión 2026'!J154="","",'concesión 2026'!J154)</f>
        <v/>
      </c>
      <c r="H45" s="445" t="str">
        <f>IF('concesión 2026'!K154="","",'concesión 2026'!K154)</f>
        <v/>
      </c>
      <c r="I45" s="336" t="str">
        <f>IF('concesión 2026'!L154="","",'concesión 2026'!L154)</f>
        <v/>
      </c>
      <c r="J45" s="336" t="str">
        <f>IF('concesión 2026'!M154="","",'concesión 2026'!M154)</f>
        <v/>
      </c>
      <c r="K45" s="440">
        <f>IF('concesión 2026'!N154="","",'concesión 2026'!N154)</f>
        <v>0</v>
      </c>
      <c r="L45" s="446">
        <f>IF('concesión 2026'!O154="","",'concesión 2026'!O154)</f>
        <v>0</v>
      </c>
      <c r="M45" s="336" t="str">
        <f>IF('concesión 2026'!P154="","",'concesión 2026'!P154)</f>
        <v/>
      </c>
      <c r="N45" s="336" t="str">
        <f>IF('concesión 2026'!Q154="","",'concesión 2026'!Q154)</f>
        <v/>
      </c>
      <c r="O45" s="440" t="str">
        <f>IF('concesión 2026'!R154="","",'concesión 2026'!R154)</f>
        <v/>
      </c>
      <c r="P45" s="447" t="str">
        <f>IF('concesión 2026'!S154="","",'concesión 2026'!S154)</f>
        <v/>
      </c>
      <c r="Q45" s="448" t="str">
        <f>IF('concesión 2026'!T154="","",'concesión 2026'!T154)</f>
        <v/>
      </c>
      <c r="R45" s="449" t="str">
        <f>IF('concesión 2026'!U154="","",'concesión 2026'!U154)</f>
        <v/>
      </c>
      <c r="S45" s="289"/>
      <c r="T45" s="426" t="str">
        <f>IF('concesión 2026'!A154="","",'concesión 2026'!A154)</f>
        <v/>
      </c>
      <c r="U45" s="427" t="str">
        <f>IF('concesión 2026'!B154="","",'concesión 2026'!B154)</f>
        <v/>
      </c>
      <c r="V45" s="428" t="str">
        <f>IF('concesión 2026'!C154="","",'concesión 2026'!C154)</f>
        <v/>
      </c>
      <c r="W45" s="428" t="str">
        <f>IF('concesión 2026'!D154="","",'concesión 2026'!D154)</f>
        <v/>
      </c>
      <c r="X45" s="429" t="str">
        <f>IF('concesión 2026'!E154="","",'concesión 2026'!E154)</f>
        <v/>
      </c>
      <c r="Y45" s="430" t="str">
        <f>IF('concesión 2026'!H154="","",'concesión 2026'!H154)</f>
        <v/>
      </c>
      <c r="Z45" s="431" t="str">
        <f>IF('concesión 2026'!I154="","",'concesión 2026'!I154)</f>
        <v/>
      </c>
      <c r="AA45" s="431" t="str">
        <f>IF('concesión 2026'!J154="","",'concesión 2026'!J154)</f>
        <v/>
      </c>
      <c r="AB45" s="432" t="str">
        <f>IF('concesión 2026'!K154="","",'concesión 2026'!K154)</f>
        <v/>
      </c>
      <c r="AC45" s="433">
        <f>IF('concesión 2026'!N154="","",'concesión 2026'!N154)</f>
        <v>0</v>
      </c>
      <c r="AD45" s="434">
        <f>IF('concesión 2026'!O154="","",'concesión 2026'!O154)</f>
        <v>0</v>
      </c>
      <c r="AE45" s="433" t="str">
        <f>IF('concesión 2026'!R154="","",'concesión 2026'!R154)</f>
        <v/>
      </c>
      <c r="AF45" s="450" t="str">
        <f>IF('concesión 2026'!S154="","",'concesión 2026'!S154)</f>
        <v/>
      </c>
      <c r="AG45" s="436" t="e">
        <f>IF(#REF!="","",#REF!)</f>
        <v>#REF!</v>
      </c>
      <c r="AH45" s="336" t="e">
        <f>IF(#REF!="","",#REF!)</f>
        <v>#REF!</v>
      </c>
      <c r="AI45" s="437" t="e">
        <f>IF(#REF!="","",#REF!)</f>
        <v>#REF!</v>
      </c>
      <c r="AJ45" s="438" t="e">
        <f>IF(#REF!="","",#REF!)</f>
        <v>#REF!</v>
      </c>
      <c r="AK45" s="439" t="e">
        <f t="shared" si="2"/>
        <v>#REF!</v>
      </c>
      <c r="AL45" s="436" t="str">
        <f>IF('xustificacion 2026'!S176="","",'xustificacion 2026'!S176)</f>
        <v/>
      </c>
      <c r="AM45" s="336" t="str">
        <f>IF('xustificacion 2026'!T176="","",'xustificacion 2026'!T176)</f>
        <v/>
      </c>
      <c r="AN45" s="440">
        <f>IF('xustificacion 2026'!U176="","",'xustificacion 2026'!U176)</f>
        <v>0</v>
      </c>
      <c r="AO45" s="441">
        <f>IF('xustificacion 2026'!V176="","",'xustificacion 2026'!V176)</f>
        <v>0</v>
      </c>
      <c r="AP45" s="439" t="e">
        <f t="shared" si="3"/>
        <v>#VALUE!</v>
      </c>
      <c r="AQ45" s="439" t="e">
        <f t="shared" si="4"/>
        <v>#REF!</v>
      </c>
      <c r="AR45" s="442" t="e">
        <f t="shared" si="5"/>
        <v>#REF!</v>
      </c>
      <c r="AS45" s="289"/>
    </row>
    <row r="46" spans="1:45" ht="24" customHeight="1" x14ac:dyDescent="0.25">
      <c r="A46" s="334" t="str">
        <f>IF('concesión 2026'!A155="","",'concesión 2026'!A155)</f>
        <v/>
      </c>
      <c r="B46" s="335" t="str">
        <f>IF('concesión 2026'!B155="","",'concesión 2026'!B155)</f>
        <v/>
      </c>
      <c r="C46" s="428" t="str">
        <f>IF('concesión 2026'!C155="","",'concesión 2026'!C155)</f>
        <v/>
      </c>
      <c r="D46" s="428" t="str">
        <f>IF('concesión 2026'!D155="","",'concesión 2026'!D155)</f>
        <v/>
      </c>
      <c r="E46" s="443" t="str">
        <f>IF('concesión 2026'!E155="","",'concesión 2026'!E155)</f>
        <v/>
      </c>
      <c r="F46" s="336" t="str">
        <f>IF('concesión 2026'!I155="","",'concesión 2026'!I155)</f>
        <v/>
      </c>
      <c r="G46" s="444" t="str">
        <f>IF('concesión 2026'!J155="","",'concesión 2026'!J155)</f>
        <v/>
      </c>
      <c r="H46" s="445" t="str">
        <f>IF('concesión 2026'!K155="","",'concesión 2026'!K155)</f>
        <v/>
      </c>
      <c r="I46" s="336" t="str">
        <f>IF('concesión 2026'!L155="","",'concesión 2026'!L155)</f>
        <v/>
      </c>
      <c r="J46" s="336" t="str">
        <f>IF('concesión 2026'!M155="","",'concesión 2026'!M155)</f>
        <v/>
      </c>
      <c r="K46" s="440">
        <f>IF('concesión 2026'!N155="","",'concesión 2026'!N155)</f>
        <v>0</v>
      </c>
      <c r="L46" s="446">
        <f>IF('concesión 2026'!O155="","",'concesión 2026'!O155)</f>
        <v>0</v>
      </c>
      <c r="M46" s="336" t="str">
        <f>IF('concesión 2026'!P155="","",'concesión 2026'!P155)</f>
        <v/>
      </c>
      <c r="N46" s="336" t="str">
        <f>IF('concesión 2026'!Q155="","",'concesión 2026'!Q155)</f>
        <v/>
      </c>
      <c r="O46" s="440" t="str">
        <f>IF('concesión 2026'!R155="","",'concesión 2026'!R155)</f>
        <v/>
      </c>
      <c r="P46" s="447" t="str">
        <f>IF('concesión 2026'!S155="","",'concesión 2026'!S155)</f>
        <v/>
      </c>
      <c r="Q46" s="448" t="str">
        <f>IF('concesión 2026'!T155="","",'concesión 2026'!T155)</f>
        <v/>
      </c>
      <c r="R46" s="449" t="str">
        <f>IF('concesión 2026'!U155="","",'concesión 2026'!U155)</f>
        <v/>
      </c>
      <c r="S46" s="289"/>
      <c r="T46" s="426" t="str">
        <f>IF('concesión 2026'!A155="","",'concesión 2026'!A155)</f>
        <v/>
      </c>
      <c r="U46" s="427" t="str">
        <f>IF('concesión 2026'!B155="","",'concesión 2026'!B155)</f>
        <v/>
      </c>
      <c r="V46" s="428" t="str">
        <f>IF('concesión 2026'!C155="","",'concesión 2026'!C155)</f>
        <v/>
      </c>
      <c r="W46" s="428" t="str">
        <f>IF('concesión 2026'!D155="","",'concesión 2026'!D155)</f>
        <v/>
      </c>
      <c r="X46" s="429" t="str">
        <f>IF('concesión 2026'!E155="","",'concesión 2026'!E155)</f>
        <v/>
      </c>
      <c r="Y46" s="430" t="str">
        <f>IF('concesión 2026'!H155="","",'concesión 2026'!H155)</f>
        <v/>
      </c>
      <c r="Z46" s="431" t="str">
        <f>IF('concesión 2026'!I155="","",'concesión 2026'!I155)</f>
        <v/>
      </c>
      <c r="AA46" s="431" t="str">
        <f>IF('concesión 2026'!J155="","",'concesión 2026'!J155)</f>
        <v/>
      </c>
      <c r="AB46" s="432" t="str">
        <f>IF('concesión 2026'!K155="","",'concesión 2026'!K155)</f>
        <v/>
      </c>
      <c r="AC46" s="433">
        <f>IF('concesión 2026'!N155="","",'concesión 2026'!N155)</f>
        <v>0</v>
      </c>
      <c r="AD46" s="434">
        <f>IF('concesión 2026'!O155="","",'concesión 2026'!O155)</f>
        <v>0</v>
      </c>
      <c r="AE46" s="433" t="str">
        <f>IF('concesión 2026'!R155="","",'concesión 2026'!R155)</f>
        <v/>
      </c>
      <c r="AF46" s="450" t="str">
        <f>IF('concesión 2026'!S155="","",'concesión 2026'!S155)</f>
        <v/>
      </c>
      <c r="AG46" s="436" t="e">
        <f>IF(#REF!="","",#REF!)</f>
        <v>#REF!</v>
      </c>
      <c r="AH46" s="336" t="e">
        <f>IF(#REF!="","",#REF!)</f>
        <v>#REF!</v>
      </c>
      <c r="AI46" s="437" t="e">
        <f>IF(#REF!="","",#REF!)</f>
        <v>#REF!</v>
      </c>
      <c r="AJ46" s="438" t="e">
        <f>IF(#REF!="","",#REF!)</f>
        <v>#REF!</v>
      </c>
      <c r="AK46" s="439" t="e">
        <f t="shared" si="2"/>
        <v>#REF!</v>
      </c>
      <c r="AL46" s="436" t="str">
        <f>IF('xustificacion 2026'!S177="","",'xustificacion 2026'!S177)</f>
        <v/>
      </c>
      <c r="AM46" s="336" t="str">
        <f>IF('xustificacion 2026'!T177="","",'xustificacion 2026'!T177)</f>
        <v/>
      </c>
      <c r="AN46" s="440">
        <f>IF('xustificacion 2026'!U177="","",'xustificacion 2026'!U177)</f>
        <v>0</v>
      </c>
      <c r="AO46" s="441">
        <f>IF('xustificacion 2026'!V177="","",'xustificacion 2026'!V177)</f>
        <v>0</v>
      </c>
      <c r="AP46" s="439" t="e">
        <f t="shared" si="3"/>
        <v>#VALUE!</v>
      </c>
      <c r="AQ46" s="439" t="e">
        <f t="shared" si="4"/>
        <v>#REF!</v>
      </c>
      <c r="AR46" s="442" t="e">
        <f t="shared" si="5"/>
        <v>#REF!</v>
      </c>
      <c r="AS46" s="289"/>
    </row>
    <row r="47" spans="1:45" ht="24" customHeight="1" x14ac:dyDescent="0.25">
      <c r="A47" s="334" t="str">
        <f>IF('concesión 2026'!A156="","",'concesión 2026'!A156)</f>
        <v/>
      </c>
      <c r="B47" s="335" t="str">
        <f>IF('concesión 2026'!B156="","",'concesión 2026'!B156)</f>
        <v/>
      </c>
      <c r="C47" s="428" t="str">
        <f>IF('concesión 2026'!C156="","",'concesión 2026'!C156)</f>
        <v/>
      </c>
      <c r="D47" s="428" t="str">
        <f>IF('concesión 2026'!D156="","",'concesión 2026'!D156)</f>
        <v/>
      </c>
      <c r="E47" s="443" t="str">
        <f>IF('concesión 2026'!E156="","",'concesión 2026'!E156)</f>
        <v/>
      </c>
      <c r="F47" s="336" t="str">
        <f>IF('concesión 2026'!I156="","",'concesión 2026'!I156)</f>
        <v/>
      </c>
      <c r="G47" s="444" t="str">
        <f>IF('concesión 2026'!J156="","",'concesión 2026'!J156)</f>
        <v/>
      </c>
      <c r="H47" s="445" t="str">
        <f>IF('concesión 2026'!K156="","",'concesión 2026'!K156)</f>
        <v/>
      </c>
      <c r="I47" s="336" t="str">
        <f>IF('concesión 2026'!L156="","",'concesión 2026'!L156)</f>
        <v/>
      </c>
      <c r="J47" s="336" t="str">
        <f>IF('concesión 2026'!M156="","",'concesión 2026'!M156)</f>
        <v/>
      </c>
      <c r="K47" s="440">
        <f>IF('concesión 2026'!N156="","",'concesión 2026'!N156)</f>
        <v>0</v>
      </c>
      <c r="L47" s="446">
        <f>IF('concesión 2026'!O156="","",'concesión 2026'!O156)</f>
        <v>0</v>
      </c>
      <c r="M47" s="336" t="str">
        <f>IF('concesión 2026'!P156="","",'concesión 2026'!P156)</f>
        <v/>
      </c>
      <c r="N47" s="336" t="str">
        <f>IF('concesión 2026'!Q156="","",'concesión 2026'!Q156)</f>
        <v/>
      </c>
      <c r="O47" s="440" t="str">
        <f>IF('concesión 2026'!R156="","",'concesión 2026'!R156)</f>
        <v/>
      </c>
      <c r="P47" s="447" t="str">
        <f>IF('concesión 2026'!S156="","",'concesión 2026'!S156)</f>
        <v/>
      </c>
      <c r="Q47" s="448" t="str">
        <f>IF('concesión 2026'!T156="","",'concesión 2026'!T156)</f>
        <v/>
      </c>
      <c r="R47" s="449" t="str">
        <f>IF('concesión 2026'!U156="","",'concesión 2026'!U156)</f>
        <v/>
      </c>
      <c r="S47" s="289"/>
      <c r="T47" s="426" t="str">
        <f>IF('concesión 2026'!A156="","",'concesión 2026'!A156)</f>
        <v/>
      </c>
      <c r="U47" s="427" t="str">
        <f>IF('concesión 2026'!B156="","",'concesión 2026'!B156)</f>
        <v/>
      </c>
      <c r="V47" s="428" t="str">
        <f>IF('concesión 2026'!C156="","",'concesión 2026'!C156)</f>
        <v/>
      </c>
      <c r="W47" s="428" t="str">
        <f>IF('concesión 2026'!D156="","",'concesión 2026'!D156)</f>
        <v/>
      </c>
      <c r="X47" s="429" t="str">
        <f>IF('concesión 2026'!E156="","",'concesión 2026'!E156)</f>
        <v/>
      </c>
      <c r="Y47" s="430" t="str">
        <f>IF('concesión 2026'!H156="","",'concesión 2026'!H156)</f>
        <v/>
      </c>
      <c r="Z47" s="431" t="str">
        <f>IF('concesión 2026'!I156="","",'concesión 2026'!I156)</f>
        <v/>
      </c>
      <c r="AA47" s="431" t="str">
        <f>IF('concesión 2026'!J156="","",'concesión 2026'!J156)</f>
        <v/>
      </c>
      <c r="AB47" s="432" t="str">
        <f>IF('concesión 2026'!K156="","",'concesión 2026'!K156)</f>
        <v/>
      </c>
      <c r="AC47" s="433">
        <f>IF('concesión 2026'!N156="","",'concesión 2026'!N156)</f>
        <v>0</v>
      </c>
      <c r="AD47" s="434">
        <f>IF('concesión 2026'!O156="","",'concesión 2026'!O156)</f>
        <v>0</v>
      </c>
      <c r="AE47" s="433" t="str">
        <f>IF('concesión 2026'!R156="","",'concesión 2026'!R156)</f>
        <v/>
      </c>
      <c r="AF47" s="450" t="str">
        <f>IF('concesión 2026'!S156="","",'concesión 2026'!S156)</f>
        <v/>
      </c>
      <c r="AG47" s="436" t="e">
        <f>IF(#REF!="","",#REF!)</f>
        <v>#REF!</v>
      </c>
      <c r="AH47" s="336" t="e">
        <f>IF(#REF!="","",#REF!)</f>
        <v>#REF!</v>
      </c>
      <c r="AI47" s="437" t="e">
        <f>IF(#REF!="","",#REF!)</f>
        <v>#REF!</v>
      </c>
      <c r="AJ47" s="438" t="e">
        <f>IF(#REF!="","",#REF!)</f>
        <v>#REF!</v>
      </c>
      <c r="AK47" s="439" t="e">
        <f t="shared" si="2"/>
        <v>#REF!</v>
      </c>
      <c r="AL47" s="436" t="str">
        <f>IF('xustificacion 2026'!S178="","",'xustificacion 2026'!S178)</f>
        <v/>
      </c>
      <c r="AM47" s="336" t="str">
        <f>IF('xustificacion 2026'!T178="","",'xustificacion 2026'!T178)</f>
        <v/>
      </c>
      <c r="AN47" s="440">
        <f>IF('xustificacion 2026'!U178="","",'xustificacion 2026'!U178)</f>
        <v>0</v>
      </c>
      <c r="AO47" s="441">
        <f>IF('xustificacion 2026'!V178="","",'xustificacion 2026'!V178)</f>
        <v>0</v>
      </c>
      <c r="AP47" s="439" t="e">
        <f t="shared" si="3"/>
        <v>#VALUE!</v>
      </c>
      <c r="AQ47" s="439" t="e">
        <f t="shared" si="4"/>
        <v>#REF!</v>
      </c>
      <c r="AR47" s="442" t="e">
        <f t="shared" si="5"/>
        <v>#REF!</v>
      </c>
      <c r="AS47" s="289"/>
    </row>
    <row r="48" spans="1:45" ht="24" customHeight="1" x14ac:dyDescent="0.25">
      <c r="A48" s="334" t="str">
        <f>IF('concesión 2026'!A157="","",'concesión 2026'!A157)</f>
        <v/>
      </c>
      <c r="B48" s="335" t="str">
        <f>IF('concesión 2026'!B157="","",'concesión 2026'!B157)</f>
        <v/>
      </c>
      <c r="C48" s="428" t="str">
        <f>IF('concesión 2026'!C157="","",'concesión 2026'!C157)</f>
        <v/>
      </c>
      <c r="D48" s="428" t="str">
        <f>IF('concesión 2026'!D157="","",'concesión 2026'!D157)</f>
        <v/>
      </c>
      <c r="E48" s="443" t="str">
        <f>IF('concesión 2026'!E157="","",'concesión 2026'!E157)</f>
        <v/>
      </c>
      <c r="F48" s="336" t="str">
        <f>IF('concesión 2026'!I157="","",'concesión 2026'!I157)</f>
        <v/>
      </c>
      <c r="G48" s="444" t="str">
        <f>IF('concesión 2026'!J157="","",'concesión 2026'!J157)</f>
        <v/>
      </c>
      <c r="H48" s="445" t="str">
        <f>IF('concesión 2026'!K157="","",'concesión 2026'!K157)</f>
        <v/>
      </c>
      <c r="I48" s="336" t="str">
        <f>IF('concesión 2026'!L157="","",'concesión 2026'!L157)</f>
        <v/>
      </c>
      <c r="J48" s="336" t="str">
        <f>IF('concesión 2026'!M157="","",'concesión 2026'!M157)</f>
        <v/>
      </c>
      <c r="K48" s="440">
        <f>IF('concesión 2026'!N157="","",'concesión 2026'!N157)</f>
        <v>0</v>
      </c>
      <c r="L48" s="446">
        <f>IF('concesión 2026'!O157="","",'concesión 2026'!O157)</f>
        <v>0</v>
      </c>
      <c r="M48" s="336" t="str">
        <f>IF('concesión 2026'!P157="","",'concesión 2026'!P157)</f>
        <v/>
      </c>
      <c r="N48" s="336" t="str">
        <f>IF('concesión 2026'!Q157="","",'concesión 2026'!Q157)</f>
        <v/>
      </c>
      <c r="O48" s="440" t="str">
        <f>IF('concesión 2026'!R157="","",'concesión 2026'!R157)</f>
        <v/>
      </c>
      <c r="P48" s="447" t="str">
        <f>IF('concesión 2026'!S157="","",'concesión 2026'!S157)</f>
        <v/>
      </c>
      <c r="Q48" s="448" t="str">
        <f>IF('concesión 2026'!T157="","",'concesión 2026'!T157)</f>
        <v/>
      </c>
      <c r="R48" s="449" t="str">
        <f>IF('concesión 2026'!U157="","",'concesión 2026'!U157)</f>
        <v/>
      </c>
      <c r="S48" s="289"/>
      <c r="T48" s="426" t="str">
        <f>IF('concesión 2026'!A157="","",'concesión 2026'!A157)</f>
        <v/>
      </c>
      <c r="U48" s="427" t="str">
        <f>IF('concesión 2026'!B157="","",'concesión 2026'!B157)</f>
        <v/>
      </c>
      <c r="V48" s="428" t="str">
        <f>IF('concesión 2026'!C157="","",'concesión 2026'!C157)</f>
        <v/>
      </c>
      <c r="W48" s="428" t="str">
        <f>IF('concesión 2026'!D157="","",'concesión 2026'!D157)</f>
        <v/>
      </c>
      <c r="X48" s="429" t="str">
        <f>IF('concesión 2026'!E157="","",'concesión 2026'!E157)</f>
        <v/>
      </c>
      <c r="Y48" s="430" t="str">
        <f>IF('concesión 2026'!H157="","",'concesión 2026'!H157)</f>
        <v/>
      </c>
      <c r="Z48" s="431" t="str">
        <f>IF('concesión 2026'!I157="","",'concesión 2026'!I157)</f>
        <v/>
      </c>
      <c r="AA48" s="431" t="str">
        <f>IF('concesión 2026'!J157="","",'concesión 2026'!J157)</f>
        <v/>
      </c>
      <c r="AB48" s="432" t="str">
        <f>IF('concesión 2026'!K157="","",'concesión 2026'!K157)</f>
        <v/>
      </c>
      <c r="AC48" s="433">
        <f>IF('concesión 2026'!N157="","",'concesión 2026'!N157)</f>
        <v>0</v>
      </c>
      <c r="AD48" s="434">
        <f>IF('concesión 2026'!O157="","",'concesión 2026'!O157)</f>
        <v>0</v>
      </c>
      <c r="AE48" s="433" t="str">
        <f>IF('concesión 2026'!R157="","",'concesión 2026'!R157)</f>
        <v/>
      </c>
      <c r="AF48" s="450" t="str">
        <f>IF('concesión 2026'!S157="","",'concesión 2026'!S157)</f>
        <v/>
      </c>
      <c r="AG48" s="436" t="e">
        <f>IF(#REF!="","",#REF!)</f>
        <v>#REF!</v>
      </c>
      <c r="AH48" s="336" t="e">
        <f>IF(#REF!="","",#REF!)</f>
        <v>#REF!</v>
      </c>
      <c r="AI48" s="437" t="e">
        <f>IF(#REF!="","",#REF!)</f>
        <v>#REF!</v>
      </c>
      <c r="AJ48" s="438" t="e">
        <f>IF(#REF!="","",#REF!)</f>
        <v>#REF!</v>
      </c>
      <c r="AK48" s="439" t="e">
        <f t="shared" si="2"/>
        <v>#REF!</v>
      </c>
      <c r="AL48" s="436" t="str">
        <f>IF('xustificacion 2026'!S179="","",'xustificacion 2026'!S179)</f>
        <v/>
      </c>
      <c r="AM48" s="336" t="str">
        <f>IF('xustificacion 2026'!T179="","",'xustificacion 2026'!T179)</f>
        <v/>
      </c>
      <c r="AN48" s="440">
        <f>IF('xustificacion 2026'!U179="","",'xustificacion 2026'!U179)</f>
        <v>0</v>
      </c>
      <c r="AO48" s="441">
        <f>IF('xustificacion 2026'!V179="","",'xustificacion 2026'!V179)</f>
        <v>0</v>
      </c>
      <c r="AP48" s="439" t="e">
        <f t="shared" si="3"/>
        <v>#VALUE!</v>
      </c>
      <c r="AQ48" s="439" t="e">
        <f t="shared" si="4"/>
        <v>#REF!</v>
      </c>
      <c r="AR48" s="442" t="e">
        <f t="shared" si="5"/>
        <v>#REF!</v>
      </c>
      <c r="AS48" s="289"/>
    </row>
    <row r="49" spans="1:45" ht="24" customHeight="1" x14ac:dyDescent="0.25">
      <c r="A49" s="334" t="str">
        <f>IF('concesión 2026'!A158="","",'concesión 2026'!A158)</f>
        <v/>
      </c>
      <c r="B49" s="335" t="str">
        <f>IF('concesión 2026'!B158="","",'concesión 2026'!B158)</f>
        <v/>
      </c>
      <c r="C49" s="428" t="str">
        <f>IF('concesión 2026'!C158="","",'concesión 2026'!C158)</f>
        <v/>
      </c>
      <c r="D49" s="428" t="str">
        <f>IF('concesión 2026'!D158="","",'concesión 2026'!D158)</f>
        <v/>
      </c>
      <c r="E49" s="443" t="str">
        <f>IF('concesión 2026'!E158="","",'concesión 2026'!E158)</f>
        <v/>
      </c>
      <c r="F49" s="336" t="str">
        <f>IF('concesión 2026'!I158="","",'concesión 2026'!I158)</f>
        <v/>
      </c>
      <c r="G49" s="444" t="str">
        <f>IF('concesión 2026'!J158="","",'concesión 2026'!J158)</f>
        <v/>
      </c>
      <c r="H49" s="445" t="str">
        <f>IF('concesión 2026'!K158="","",'concesión 2026'!K158)</f>
        <v/>
      </c>
      <c r="I49" s="336" t="str">
        <f>IF('concesión 2026'!L158="","",'concesión 2026'!L158)</f>
        <v/>
      </c>
      <c r="J49" s="336" t="str">
        <f>IF('concesión 2026'!M158="","",'concesión 2026'!M158)</f>
        <v/>
      </c>
      <c r="K49" s="440">
        <f>IF('concesión 2026'!N158="","",'concesión 2026'!N158)</f>
        <v>0</v>
      </c>
      <c r="L49" s="446">
        <f>IF('concesión 2026'!O158="","",'concesión 2026'!O158)</f>
        <v>0</v>
      </c>
      <c r="M49" s="336" t="str">
        <f>IF('concesión 2026'!P158="","",'concesión 2026'!P158)</f>
        <v/>
      </c>
      <c r="N49" s="336" t="str">
        <f>IF('concesión 2026'!Q158="","",'concesión 2026'!Q158)</f>
        <v/>
      </c>
      <c r="O49" s="440" t="str">
        <f>IF('concesión 2026'!R158="","",'concesión 2026'!R158)</f>
        <v/>
      </c>
      <c r="P49" s="447" t="str">
        <f>IF('concesión 2026'!S158="","",'concesión 2026'!S158)</f>
        <v/>
      </c>
      <c r="Q49" s="448" t="str">
        <f>IF('concesión 2026'!T158="","",'concesión 2026'!T158)</f>
        <v/>
      </c>
      <c r="R49" s="449" t="str">
        <f>IF('concesión 2026'!U158="","",'concesión 2026'!U158)</f>
        <v/>
      </c>
      <c r="S49" s="289"/>
      <c r="T49" s="426" t="str">
        <f>IF('concesión 2026'!A158="","",'concesión 2026'!A158)</f>
        <v/>
      </c>
      <c r="U49" s="427" t="str">
        <f>IF('concesión 2026'!B158="","",'concesión 2026'!B158)</f>
        <v/>
      </c>
      <c r="V49" s="428" t="str">
        <f>IF('concesión 2026'!C158="","",'concesión 2026'!C158)</f>
        <v/>
      </c>
      <c r="W49" s="428" t="str">
        <f>IF('concesión 2026'!D158="","",'concesión 2026'!D158)</f>
        <v/>
      </c>
      <c r="X49" s="429" t="str">
        <f>IF('concesión 2026'!E158="","",'concesión 2026'!E158)</f>
        <v/>
      </c>
      <c r="Y49" s="430" t="str">
        <f>IF('concesión 2026'!H158="","",'concesión 2026'!H158)</f>
        <v/>
      </c>
      <c r="Z49" s="431" t="str">
        <f>IF('concesión 2026'!I158="","",'concesión 2026'!I158)</f>
        <v/>
      </c>
      <c r="AA49" s="431" t="str">
        <f>IF('concesión 2026'!J158="","",'concesión 2026'!J158)</f>
        <v/>
      </c>
      <c r="AB49" s="432" t="str">
        <f>IF('concesión 2026'!K158="","",'concesión 2026'!K158)</f>
        <v/>
      </c>
      <c r="AC49" s="433">
        <f>IF('concesión 2026'!N158="","",'concesión 2026'!N158)</f>
        <v>0</v>
      </c>
      <c r="AD49" s="434">
        <f>IF('concesión 2026'!O158="","",'concesión 2026'!O158)</f>
        <v>0</v>
      </c>
      <c r="AE49" s="433" t="str">
        <f>IF('concesión 2026'!R158="","",'concesión 2026'!R158)</f>
        <v/>
      </c>
      <c r="AF49" s="450" t="str">
        <f>IF('concesión 2026'!S158="","",'concesión 2026'!S158)</f>
        <v/>
      </c>
      <c r="AG49" s="436" t="e">
        <f>IF(#REF!="","",#REF!)</f>
        <v>#REF!</v>
      </c>
      <c r="AH49" s="336" t="e">
        <f>IF(#REF!="","",#REF!)</f>
        <v>#REF!</v>
      </c>
      <c r="AI49" s="437" t="e">
        <f>IF(#REF!="","",#REF!)</f>
        <v>#REF!</v>
      </c>
      <c r="AJ49" s="438" t="e">
        <f>IF(#REF!="","",#REF!)</f>
        <v>#REF!</v>
      </c>
      <c r="AK49" s="439" t="e">
        <f t="shared" si="2"/>
        <v>#REF!</v>
      </c>
      <c r="AL49" s="436" t="str">
        <f>IF('xustificacion 2026'!S180="","",'xustificacion 2026'!S180)</f>
        <v/>
      </c>
      <c r="AM49" s="336" t="str">
        <f>IF('xustificacion 2026'!T180="","",'xustificacion 2026'!T180)</f>
        <v/>
      </c>
      <c r="AN49" s="440">
        <f>IF('xustificacion 2026'!U180="","",'xustificacion 2026'!U180)</f>
        <v>0</v>
      </c>
      <c r="AO49" s="441">
        <f>IF('xustificacion 2026'!V180="","",'xustificacion 2026'!V180)</f>
        <v>0</v>
      </c>
      <c r="AP49" s="439" t="e">
        <f t="shared" si="3"/>
        <v>#VALUE!</v>
      </c>
      <c r="AQ49" s="439" t="e">
        <f t="shared" si="4"/>
        <v>#REF!</v>
      </c>
      <c r="AR49" s="442" t="e">
        <f t="shared" si="5"/>
        <v>#REF!</v>
      </c>
      <c r="AS49" s="289"/>
    </row>
    <row r="50" spans="1:45" ht="24" customHeight="1" x14ac:dyDescent="0.25">
      <c r="A50" s="334" t="str">
        <f>IF('concesión 2026'!A159="","",'concesión 2026'!A159)</f>
        <v/>
      </c>
      <c r="B50" s="335" t="str">
        <f>IF('concesión 2026'!B159="","",'concesión 2026'!B159)</f>
        <v/>
      </c>
      <c r="C50" s="428" t="str">
        <f>IF('concesión 2026'!C159="","",'concesión 2026'!C159)</f>
        <v/>
      </c>
      <c r="D50" s="428" t="str">
        <f>IF('concesión 2026'!D159="","",'concesión 2026'!D159)</f>
        <v/>
      </c>
      <c r="E50" s="443" t="str">
        <f>IF('concesión 2026'!E159="","",'concesión 2026'!E159)</f>
        <v/>
      </c>
      <c r="F50" s="336" t="str">
        <f>IF('concesión 2026'!I159="","",'concesión 2026'!I159)</f>
        <v/>
      </c>
      <c r="G50" s="444" t="str">
        <f>IF('concesión 2026'!J159="","",'concesión 2026'!J159)</f>
        <v/>
      </c>
      <c r="H50" s="445" t="str">
        <f>IF('concesión 2026'!K159="","",'concesión 2026'!K159)</f>
        <v/>
      </c>
      <c r="I50" s="336" t="str">
        <f>IF('concesión 2026'!L159="","",'concesión 2026'!L159)</f>
        <v/>
      </c>
      <c r="J50" s="336" t="str">
        <f>IF('concesión 2026'!M159="","",'concesión 2026'!M159)</f>
        <v/>
      </c>
      <c r="K50" s="440">
        <f>IF('concesión 2026'!N159="","",'concesión 2026'!N159)</f>
        <v>0</v>
      </c>
      <c r="L50" s="446">
        <f>IF('concesión 2026'!O159="","",'concesión 2026'!O159)</f>
        <v>0</v>
      </c>
      <c r="M50" s="336" t="str">
        <f>IF('concesión 2026'!P159="","",'concesión 2026'!P159)</f>
        <v/>
      </c>
      <c r="N50" s="336" t="str">
        <f>IF('concesión 2026'!Q159="","",'concesión 2026'!Q159)</f>
        <v/>
      </c>
      <c r="O50" s="440" t="str">
        <f>IF('concesión 2026'!R159="","",'concesión 2026'!R159)</f>
        <v/>
      </c>
      <c r="P50" s="447" t="str">
        <f>IF('concesión 2026'!S159="","",'concesión 2026'!S159)</f>
        <v/>
      </c>
      <c r="Q50" s="448" t="str">
        <f>IF('concesión 2026'!T159="","",'concesión 2026'!T159)</f>
        <v/>
      </c>
      <c r="R50" s="449" t="str">
        <f>IF('concesión 2026'!U159="","",'concesión 2026'!U159)</f>
        <v/>
      </c>
      <c r="S50" s="289"/>
      <c r="T50" s="426" t="str">
        <f>IF('concesión 2026'!A159="","",'concesión 2026'!A159)</f>
        <v/>
      </c>
      <c r="U50" s="427" t="str">
        <f>IF('concesión 2026'!B159="","",'concesión 2026'!B159)</f>
        <v/>
      </c>
      <c r="V50" s="428" t="str">
        <f>IF('concesión 2026'!C159="","",'concesión 2026'!C159)</f>
        <v/>
      </c>
      <c r="W50" s="428" t="str">
        <f>IF('concesión 2026'!D159="","",'concesión 2026'!D159)</f>
        <v/>
      </c>
      <c r="X50" s="429" t="str">
        <f>IF('concesión 2026'!E159="","",'concesión 2026'!E159)</f>
        <v/>
      </c>
      <c r="Y50" s="430" t="str">
        <f>IF('concesión 2026'!H159="","",'concesión 2026'!H159)</f>
        <v/>
      </c>
      <c r="Z50" s="431" t="str">
        <f>IF('concesión 2026'!I159="","",'concesión 2026'!I159)</f>
        <v/>
      </c>
      <c r="AA50" s="431" t="str">
        <f>IF('concesión 2026'!J159="","",'concesión 2026'!J159)</f>
        <v/>
      </c>
      <c r="AB50" s="432" t="str">
        <f>IF('concesión 2026'!K159="","",'concesión 2026'!K159)</f>
        <v/>
      </c>
      <c r="AC50" s="433">
        <f>IF('concesión 2026'!N159="","",'concesión 2026'!N159)</f>
        <v>0</v>
      </c>
      <c r="AD50" s="434">
        <f>IF('concesión 2026'!O159="","",'concesión 2026'!O159)</f>
        <v>0</v>
      </c>
      <c r="AE50" s="433" t="str">
        <f>IF('concesión 2026'!R159="","",'concesión 2026'!R159)</f>
        <v/>
      </c>
      <c r="AF50" s="450" t="str">
        <f>IF('concesión 2026'!S159="","",'concesión 2026'!S159)</f>
        <v/>
      </c>
      <c r="AG50" s="436" t="e">
        <f>IF(#REF!="","",#REF!)</f>
        <v>#REF!</v>
      </c>
      <c r="AH50" s="336" t="e">
        <f>IF(#REF!="","",#REF!)</f>
        <v>#REF!</v>
      </c>
      <c r="AI50" s="437" t="e">
        <f>IF(#REF!="","",#REF!)</f>
        <v>#REF!</v>
      </c>
      <c r="AJ50" s="438" t="e">
        <f>IF(#REF!="","",#REF!)</f>
        <v>#REF!</v>
      </c>
      <c r="AK50" s="439" t="e">
        <f t="shared" si="2"/>
        <v>#REF!</v>
      </c>
      <c r="AL50" s="436" t="str">
        <f>IF('xustificacion 2026'!S181="","",'xustificacion 2026'!S181)</f>
        <v/>
      </c>
      <c r="AM50" s="336" t="str">
        <f>IF('xustificacion 2026'!T181="","",'xustificacion 2026'!T181)</f>
        <v/>
      </c>
      <c r="AN50" s="440">
        <f>IF('xustificacion 2026'!U181="","",'xustificacion 2026'!U181)</f>
        <v>0</v>
      </c>
      <c r="AO50" s="441">
        <f>IF('xustificacion 2026'!V181="","",'xustificacion 2026'!V181)</f>
        <v>0</v>
      </c>
      <c r="AP50" s="439" t="e">
        <f t="shared" si="3"/>
        <v>#VALUE!</v>
      </c>
      <c r="AQ50" s="439" t="e">
        <f t="shared" si="4"/>
        <v>#REF!</v>
      </c>
      <c r="AR50" s="442" t="e">
        <f t="shared" si="5"/>
        <v>#REF!</v>
      </c>
      <c r="AS50" s="289"/>
    </row>
    <row r="51" spans="1:45" ht="24" customHeight="1" x14ac:dyDescent="0.25">
      <c r="A51" s="334" t="str">
        <f>IF('concesión 2026'!A160="","",'concesión 2026'!A160)</f>
        <v/>
      </c>
      <c r="B51" s="335" t="str">
        <f>IF('concesión 2026'!B160="","",'concesión 2026'!B160)</f>
        <v/>
      </c>
      <c r="C51" s="428" t="str">
        <f>IF('concesión 2026'!C160="","",'concesión 2026'!C160)</f>
        <v/>
      </c>
      <c r="D51" s="428" t="str">
        <f>IF('concesión 2026'!D160="","",'concesión 2026'!D160)</f>
        <v/>
      </c>
      <c r="E51" s="443" t="str">
        <f>IF('concesión 2026'!E160="","",'concesión 2026'!E160)</f>
        <v/>
      </c>
      <c r="F51" s="336" t="str">
        <f>IF('concesión 2026'!I160="","",'concesión 2026'!I160)</f>
        <v/>
      </c>
      <c r="G51" s="444" t="str">
        <f>IF('concesión 2026'!J160="","",'concesión 2026'!J160)</f>
        <v/>
      </c>
      <c r="H51" s="445" t="str">
        <f>IF('concesión 2026'!K160="","",'concesión 2026'!K160)</f>
        <v/>
      </c>
      <c r="I51" s="336" t="str">
        <f>IF('concesión 2026'!L160="","",'concesión 2026'!L160)</f>
        <v/>
      </c>
      <c r="J51" s="336" t="str">
        <f>IF('concesión 2026'!M160="","",'concesión 2026'!M160)</f>
        <v/>
      </c>
      <c r="K51" s="440">
        <f>IF('concesión 2026'!N160="","",'concesión 2026'!N160)</f>
        <v>0</v>
      </c>
      <c r="L51" s="446">
        <f>IF('concesión 2026'!O160="","",'concesión 2026'!O160)</f>
        <v>0</v>
      </c>
      <c r="M51" s="336" t="str">
        <f>IF('concesión 2026'!P160="","",'concesión 2026'!P160)</f>
        <v/>
      </c>
      <c r="N51" s="336" t="str">
        <f>IF('concesión 2026'!Q160="","",'concesión 2026'!Q160)</f>
        <v/>
      </c>
      <c r="O51" s="440" t="str">
        <f>IF('concesión 2026'!R160="","",'concesión 2026'!R160)</f>
        <v/>
      </c>
      <c r="P51" s="447" t="str">
        <f>IF('concesión 2026'!S160="","",'concesión 2026'!S160)</f>
        <v/>
      </c>
      <c r="Q51" s="448" t="str">
        <f>IF('concesión 2026'!T160="","",'concesión 2026'!T160)</f>
        <v/>
      </c>
      <c r="R51" s="449" t="str">
        <f>IF('concesión 2026'!U160="","",'concesión 2026'!U160)</f>
        <v/>
      </c>
      <c r="S51" s="289"/>
      <c r="T51" s="426" t="str">
        <f>IF('concesión 2026'!A160="","",'concesión 2026'!A160)</f>
        <v/>
      </c>
      <c r="U51" s="427" t="str">
        <f>IF('concesión 2026'!B160="","",'concesión 2026'!B160)</f>
        <v/>
      </c>
      <c r="V51" s="428" t="str">
        <f>IF('concesión 2026'!C160="","",'concesión 2026'!C160)</f>
        <v/>
      </c>
      <c r="W51" s="428" t="str">
        <f>IF('concesión 2026'!D160="","",'concesión 2026'!D160)</f>
        <v/>
      </c>
      <c r="X51" s="429" t="str">
        <f>IF('concesión 2026'!E160="","",'concesión 2026'!E160)</f>
        <v/>
      </c>
      <c r="Y51" s="430" t="str">
        <f>IF('concesión 2026'!H160="","",'concesión 2026'!H160)</f>
        <v/>
      </c>
      <c r="Z51" s="431" t="str">
        <f>IF('concesión 2026'!I160="","",'concesión 2026'!I160)</f>
        <v/>
      </c>
      <c r="AA51" s="431" t="str">
        <f>IF('concesión 2026'!J160="","",'concesión 2026'!J160)</f>
        <v/>
      </c>
      <c r="AB51" s="432" t="str">
        <f>IF('concesión 2026'!K160="","",'concesión 2026'!K160)</f>
        <v/>
      </c>
      <c r="AC51" s="433">
        <f>IF('concesión 2026'!N160="","",'concesión 2026'!N160)</f>
        <v>0</v>
      </c>
      <c r="AD51" s="434">
        <f>IF('concesión 2026'!O160="","",'concesión 2026'!O160)</f>
        <v>0</v>
      </c>
      <c r="AE51" s="433" t="str">
        <f>IF('concesión 2026'!R160="","",'concesión 2026'!R160)</f>
        <v/>
      </c>
      <c r="AF51" s="450" t="str">
        <f>IF('concesión 2026'!S160="","",'concesión 2026'!S160)</f>
        <v/>
      </c>
      <c r="AG51" s="436" t="e">
        <f>IF(#REF!="","",#REF!)</f>
        <v>#REF!</v>
      </c>
      <c r="AH51" s="336" t="e">
        <f>IF(#REF!="","",#REF!)</f>
        <v>#REF!</v>
      </c>
      <c r="AI51" s="437" t="e">
        <f>IF(#REF!="","",#REF!)</f>
        <v>#REF!</v>
      </c>
      <c r="AJ51" s="438" t="e">
        <f>IF(#REF!="","",#REF!)</f>
        <v>#REF!</v>
      </c>
      <c r="AK51" s="439" t="e">
        <f t="shared" si="2"/>
        <v>#REF!</v>
      </c>
      <c r="AL51" s="436" t="str">
        <f>IF('xustificacion 2026'!S182="","",'xustificacion 2026'!S182)</f>
        <v/>
      </c>
      <c r="AM51" s="336" t="str">
        <f>IF('xustificacion 2026'!T182="","",'xustificacion 2026'!T182)</f>
        <v/>
      </c>
      <c r="AN51" s="440">
        <f>IF('xustificacion 2026'!U182="","",'xustificacion 2026'!U182)</f>
        <v>0</v>
      </c>
      <c r="AO51" s="441">
        <f>IF('xustificacion 2026'!V182="","",'xustificacion 2026'!V182)</f>
        <v>0</v>
      </c>
      <c r="AP51" s="439" t="e">
        <f t="shared" si="3"/>
        <v>#VALUE!</v>
      </c>
      <c r="AQ51" s="439" t="e">
        <f t="shared" si="4"/>
        <v>#REF!</v>
      </c>
      <c r="AR51" s="442" t="e">
        <f t="shared" si="5"/>
        <v>#REF!</v>
      </c>
      <c r="AS51" s="289"/>
    </row>
    <row r="52" spans="1:45" ht="24" customHeight="1" x14ac:dyDescent="0.25">
      <c r="A52" s="334" t="str">
        <f>IF('concesión 2026'!A161="","",'concesión 2026'!A161)</f>
        <v/>
      </c>
      <c r="B52" s="335" t="str">
        <f>IF('concesión 2026'!B161="","",'concesión 2026'!B161)</f>
        <v/>
      </c>
      <c r="C52" s="428" t="str">
        <f>IF('concesión 2026'!C161="","",'concesión 2026'!C161)</f>
        <v/>
      </c>
      <c r="D52" s="428" t="str">
        <f>IF('concesión 2026'!D161="","",'concesión 2026'!D161)</f>
        <v/>
      </c>
      <c r="E52" s="443" t="str">
        <f>IF('concesión 2026'!E161="","",'concesión 2026'!E161)</f>
        <v/>
      </c>
      <c r="F52" s="336" t="str">
        <f>IF('concesión 2026'!I161="","",'concesión 2026'!I161)</f>
        <v/>
      </c>
      <c r="G52" s="444" t="str">
        <f>IF('concesión 2026'!J161="","",'concesión 2026'!J161)</f>
        <v/>
      </c>
      <c r="H52" s="445" t="str">
        <f>IF('concesión 2026'!K161="","",'concesión 2026'!K161)</f>
        <v/>
      </c>
      <c r="I52" s="336" t="str">
        <f>IF('concesión 2026'!L161="","",'concesión 2026'!L161)</f>
        <v/>
      </c>
      <c r="J52" s="336" t="str">
        <f>IF('concesión 2026'!M161="","",'concesión 2026'!M161)</f>
        <v/>
      </c>
      <c r="K52" s="440">
        <f>IF('concesión 2026'!N161="","",'concesión 2026'!N161)</f>
        <v>0</v>
      </c>
      <c r="L52" s="446">
        <f>IF('concesión 2026'!O161="","",'concesión 2026'!O161)</f>
        <v>0</v>
      </c>
      <c r="M52" s="336" t="str">
        <f>IF('concesión 2026'!P161="","",'concesión 2026'!P161)</f>
        <v/>
      </c>
      <c r="N52" s="336" t="str">
        <f>IF('concesión 2026'!Q161="","",'concesión 2026'!Q161)</f>
        <v/>
      </c>
      <c r="O52" s="440" t="str">
        <f>IF('concesión 2026'!R161="","",'concesión 2026'!R161)</f>
        <v/>
      </c>
      <c r="P52" s="447" t="str">
        <f>IF('concesión 2026'!S161="","",'concesión 2026'!S161)</f>
        <v/>
      </c>
      <c r="Q52" s="448" t="str">
        <f>IF('concesión 2026'!T161="","",'concesión 2026'!T161)</f>
        <v/>
      </c>
      <c r="R52" s="449" t="str">
        <f>IF('concesión 2026'!U161="","",'concesión 2026'!U161)</f>
        <v/>
      </c>
      <c r="S52" s="289"/>
      <c r="T52" s="426" t="str">
        <f>IF('concesión 2026'!A161="","",'concesión 2026'!A161)</f>
        <v/>
      </c>
      <c r="U52" s="427" t="str">
        <f>IF('concesión 2026'!B161="","",'concesión 2026'!B161)</f>
        <v/>
      </c>
      <c r="V52" s="428" t="str">
        <f>IF('concesión 2026'!C161="","",'concesión 2026'!C161)</f>
        <v/>
      </c>
      <c r="W52" s="428" t="str">
        <f>IF('concesión 2026'!D161="","",'concesión 2026'!D161)</f>
        <v/>
      </c>
      <c r="X52" s="429" t="str">
        <f>IF('concesión 2026'!E161="","",'concesión 2026'!E161)</f>
        <v/>
      </c>
      <c r="Y52" s="430" t="str">
        <f>IF('concesión 2026'!H161="","",'concesión 2026'!H161)</f>
        <v/>
      </c>
      <c r="Z52" s="431" t="str">
        <f>IF('concesión 2026'!I161="","",'concesión 2026'!I161)</f>
        <v/>
      </c>
      <c r="AA52" s="431" t="str">
        <f>IF('concesión 2026'!J161="","",'concesión 2026'!J161)</f>
        <v/>
      </c>
      <c r="AB52" s="432" t="str">
        <f>IF('concesión 2026'!K161="","",'concesión 2026'!K161)</f>
        <v/>
      </c>
      <c r="AC52" s="433">
        <f>IF('concesión 2026'!N161="","",'concesión 2026'!N161)</f>
        <v>0</v>
      </c>
      <c r="AD52" s="434">
        <f>IF('concesión 2026'!O161="","",'concesión 2026'!O161)</f>
        <v>0</v>
      </c>
      <c r="AE52" s="433" t="str">
        <f>IF('concesión 2026'!R161="","",'concesión 2026'!R161)</f>
        <v/>
      </c>
      <c r="AF52" s="450" t="str">
        <f>IF('concesión 2026'!S161="","",'concesión 2026'!S161)</f>
        <v/>
      </c>
      <c r="AG52" s="436" t="e">
        <f>IF(#REF!="","",#REF!)</f>
        <v>#REF!</v>
      </c>
      <c r="AH52" s="336" t="e">
        <f>IF(#REF!="","",#REF!)</f>
        <v>#REF!</v>
      </c>
      <c r="AI52" s="437" t="e">
        <f>IF(#REF!="","",#REF!)</f>
        <v>#REF!</v>
      </c>
      <c r="AJ52" s="438" t="e">
        <f>IF(#REF!="","",#REF!)</f>
        <v>#REF!</v>
      </c>
      <c r="AK52" s="439" t="e">
        <f t="shared" si="2"/>
        <v>#REF!</v>
      </c>
      <c r="AL52" s="436" t="str">
        <f>IF('xustificacion 2026'!S183="","",'xustificacion 2026'!S183)</f>
        <v/>
      </c>
      <c r="AM52" s="336" t="str">
        <f>IF('xustificacion 2026'!T183="","",'xustificacion 2026'!T183)</f>
        <v/>
      </c>
      <c r="AN52" s="440">
        <f>IF('xustificacion 2026'!U183="","",'xustificacion 2026'!U183)</f>
        <v>0</v>
      </c>
      <c r="AO52" s="441">
        <f>IF('xustificacion 2026'!V183="","",'xustificacion 2026'!V183)</f>
        <v>0</v>
      </c>
      <c r="AP52" s="439" t="e">
        <f t="shared" si="3"/>
        <v>#VALUE!</v>
      </c>
      <c r="AQ52" s="439" t="e">
        <f t="shared" si="4"/>
        <v>#REF!</v>
      </c>
      <c r="AR52" s="442" t="e">
        <f t="shared" si="5"/>
        <v>#REF!</v>
      </c>
      <c r="AS52" s="289"/>
    </row>
    <row r="53" spans="1:45" ht="24" customHeight="1" x14ac:dyDescent="0.25">
      <c r="A53" s="334" t="str">
        <f>IF('concesión 2026'!A162="","",'concesión 2026'!A162)</f>
        <v/>
      </c>
      <c r="B53" s="335" t="str">
        <f>IF('concesión 2026'!B162="","",'concesión 2026'!B162)</f>
        <v/>
      </c>
      <c r="C53" s="428" t="str">
        <f>IF('concesión 2026'!C162="","",'concesión 2026'!C162)</f>
        <v/>
      </c>
      <c r="D53" s="428" t="str">
        <f>IF('concesión 2026'!D162="","",'concesión 2026'!D162)</f>
        <v/>
      </c>
      <c r="E53" s="443" t="str">
        <f>IF('concesión 2026'!E162="","",'concesión 2026'!E162)</f>
        <v/>
      </c>
      <c r="F53" s="336" t="str">
        <f>IF('concesión 2026'!I162="","",'concesión 2026'!I162)</f>
        <v/>
      </c>
      <c r="G53" s="444" t="str">
        <f>IF('concesión 2026'!J162="","",'concesión 2026'!J162)</f>
        <v/>
      </c>
      <c r="H53" s="445" t="str">
        <f>IF('concesión 2026'!K162="","",'concesión 2026'!K162)</f>
        <v/>
      </c>
      <c r="I53" s="336" t="str">
        <f>IF('concesión 2026'!L162="","",'concesión 2026'!L162)</f>
        <v/>
      </c>
      <c r="J53" s="336" t="str">
        <f>IF('concesión 2026'!M162="","",'concesión 2026'!M162)</f>
        <v/>
      </c>
      <c r="K53" s="440">
        <f>IF('concesión 2026'!N162="","",'concesión 2026'!N162)</f>
        <v>0</v>
      </c>
      <c r="L53" s="446">
        <f>IF('concesión 2026'!O162="","",'concesión 2026'!O162)</f>
        <v>0</v>
      </c>
      <c r="M53" s="336" t="str">
        <f>IF('concesión 2026'!P162="","",'concesión 2026'!P162)</f>
        <v/>
      </c>
      <c r="N53" s="336" t="str">
        <f>IF('concesión 2026'!Q162="","",'concesión 2026'!Q162)</f>
        <v/>
      </c>
      <c r="O53" s="440" t="str">
        <f>IF('concesión 2026'!R162="","",'concesión 2026'!R162)</f>
        <v/>
      </c>
      <c r="P53" s="447" t="str">
        <f>IF('concesión 2026'!S162="","",'concesión 2026'!S162)</f>
        <v/>
      </c>
      <c r="Q53" s="448" t="str">
        <f>IF('concesión 2026'!T162="","",'concesión 2026'!T162)</f>
        <v/>
      </c>
      <c r="R53" s="449" t="str">
        <f>IF('concesión 2026'!U162="","",'concesión 2026'!U162)</f>
        <v/>
      </c>
      <c r="S53" s="289"/>
      <c r="T53" s="426" t="str">
        <f>IF('concesión 2026'!A162="","",'concesión 2026'!A162)</f>
        <v/>
      </c>
      <c r="U53" s="427" t="str">
        <f>IF('concesión 2026'!B162="","",'concesión 2026'!B162)</f>
        <v/>
      </c>
      <c r="V53" s="428" t="str">
        <f>IF('concesión 2026'!C162="","",'concesión 2026'!C162)</f>
        <v/>
      </c>
      <c r="W53" s="428" t="str">
        <f>IF('concesión 2026'!D162="","",'concesión 2026'!D162)</f>
        <v/>
      </c>
      <c r="X53" s="429" t="str">
        <f>IF('concesión 2026'!E162="","",'concesión 2026'!E162)</f>
        <v/>
      </c>
      <c r="Y53" s="430" t="str">
        <f>IF('concesión 2026'!H162="","",'concesión 2026'!H162)</f>
        <v/>
      </c>
      <c r="Z53" s="431" t="str">
        <f>IF('concesión 2026'!I162="","",'concesión 2026'!I162)</f>
        <v/>
      </c>
      <c r="AA53" s="431" t="str">
        <f>IF('concesión 2026'!J162="","",'concesión 2026'!J162)</f>
        <v/>
      </c>
      <c r="AB53" s="432" t="str">
        <f>IF('concesión 2026'!K162="","",'concesión 2026'!K162)</f>
        <v/>
      </c>
      <c r="AC53" s="433">
        <f>IF('concesión 2026'!N162="","",'concesión 2026'!N162)</f>
        <v>0</v>
      </c>
      <c r="AD53" s="434">
        <f>IF('concesión 2026'!O162="","",'concesión 2026'!O162)</f>
        <v>0</v>
      </c>
      <c r="AE53" s="433" t="str">
        <f>IF('concesión 2026'!R162="","",'concesión 2026'!R162)</f>
        <v/>
      </c>
      <c r="AF53" s="450" t="str">
        <f>IF('concesión 2026'!S162="","",'concesión 2026'!S162)</f>
        <v/>
      </c>
      <c r="AG53" s="436" t="e">
        <f>IF(#REF!="","",#REF!)</f>
        <v>#REF!</v>
      </c>
      <c r="AH53" s="336" t="e">
        <f>IF(#REF!="","",#REF!)</f>
        <v>#REF!</v>
      </c>
      <c r="AI53" s="437" t="e">
        <f>IF(#REF!="","",#REF!)</f>
        <v>#REF!</v>
      </c>
      <c r="AJ53" s="438" t="e">
        <f>IF(#REF!="","",#REF!)</f>
        <v>#REF!</v>
      </c>
      <c r="AK53" s="439" t="e">
        <f t="shared" si="2"/>
        <v>#REF!</v>
      </c>
      <c r="AL53" s="436" t="str">
        <f>IF('xustificacion 2026'!S184="","",'xustificacion 2026'!S184)</f>
        <v/>
      </c>
      <c r="AM53" s="336" t="str">
        <f>IF('xustificacion 2026'!T184="","",'xustificacion 2026'!T184)</f>
        <v/>
      </c>
      <c r="AN53" s="440">
        <f>IF('xustificacion 2026'!U184="","",'xustificacion 2026'!U184)</f>
        <v>0</v>
      </c>
      <c r="AO53" s="441">
        <f>IF('xustificacion 2026'!V184="","",'xustificacion 2026'!V184)</f>
        <v>0</v>
      </c>
      <c r="AP53" s="439" t="e">
        <f t="shared" si="3"/>
        <v>#VALUE!</v>
      </c>
      <c r="AQ53" s="439" t="e">
        <f t="shared" si="4"/>
        <v>#REF!</v>
      </c>
      <c r="AR53" s="442" t="e">
        <f t="shared" si="5"/>
        <v>#REF!</v>
      </c>
      <c r="AS53" s="289"/>
    </row>
    <row r="54" spans="1:45" ht="24" customHeight="1" x14ac:dyDescent="0.25">
      <c r="A54" s="334" t="str">
        <f>IF('concesión 2026'!A163="","",'concesión 2026'!A163)</f>
        <v/>
      </c>
      <c r="B54" s="335" t="str">
        <f>IF('concesión 2026'!B163="","",'concesión 2026'!B163)</f>
        <v/>
      </c>
      <c r="C54" s="428" t="str">
        <f>IF('concesión 2026'!C163="","",'concesión 2026'!C163)</f>
        <v/>
      </c>
      <c r="D54" s="428" t="str">
        <f>IF('concesión 2026'!D163="","",'concesión 2026'!D163)</f>
        <v/>
      </c>
      <c r="E54" s="443" t="str">
        <f>IF('concesión 2026'!E163="","",'concesión 2026'!E163)</f>
        <v/>
      </c>
      <c r="F54" s="336" t="str">
        <f>IF('concesión 2026'!I163="","",'concesión 2026'!I163)</f>
        <v/>
      </c>
      <c r="G54" s="444" t="str">
        <f>IF('concesión 2026'!J163="","",'concesión 2026'!J163)</f>
        <v/>
      </c>
      <c r="H54" s="445" t="str">
        <f>IF('concesión 2026'!K163="","",'concesión 2026'!K163)</f>
        <v/>
      </c>
      <c r="I54" s="336" t="str">
        <f>IF('concesión 2026'!L163="","",'concesión 2026'!L163)</f>
        <v/>
      </c>
      <c r="J54" s="336" t="str">
        <f>IF('concesión 2026'!M163="","",'concesión 2026'!M163)</f>
        <v/>
      </c>
      <c r="K54" s="440">
        <f>IF('concesión 2026'!N163="","",'concesión 2026'!N163)</f>
        <v>0</v>
      </c>
      <c r="L54" s="446">
        <f>IF('concesión 2026'!O163="","",'concesión 2026'!O163)</f>
        <v>0</v>
      </c>
      <c r="M54" s="336" t="str">
        <f>IF('concesión 2026'!P163="","",'concesión 2026'!P163)</f>
        <v/>
      </c>
      <c r="N54" s="336" t="str">
        <f>IF('concesión 2026'!Q163="","",'concesión 2026'!Q163)</f>
        <v/>
      </c>
      <c r="O54" s="440" t="str">
        <f>IF('concesión 2026'!R163="","",'concesión 2026'!R163)</f>
        <v/>
      </c>
      <c r="P54" s="447" t="str">
        <f>IF('concesión 2026'!S163="","",'concesión 2026'!S163)</f>
        <v/>
      </c>
      <c r="Q54" s="448" t="str">
        <f>IF('concesión 2026'!T163="","",'concesión 2026'!T163)</f>
        <v/>
      </c>
      <c r="R54" s="449" t="str">
        <f>IF('concesión 2026'!U163="","",'concesión 2026'!U163)</f>
        <v/>
      </c>
      <c r="S54" s="289"/>
      <c r="T54" s="426" t="str">
        <f>IF('concesión 2026'!A163="","",'concesión 2026'!A163)</f>
        <v/>
      </c>
      <c r="U54" s="427" t="str">
        <f>IF('concesión 2026'!B163="","",'concesión 2026'!B163)</f>
        <v/>
      </c>
      <c r="V54" s="428" t="str">
        <f>IF('concesión 2026'!C163="","",'concesión 2026'!C163)</f>
        <v/>
      </c>
      <c r="W54" s="428" t="str">
        <f>IF('concesión 2026'!D163="","",'concesión 2026'!D163)</f>
        <v/>
      </c>
      <c r="X54" s="429" t="str">
        <f>IF('concesión 2026'!E163="","",'concesión 2026'!E163)</f>
        <v/>
      </c>
      <c r="Y54" s="430" t="str">
        <f>IF('concesión 2026'!H163="","",'concesión 2026'!H163)</f>
        <v/>
      </c>
      <c r="Z54" s="431" t="str">
        <f>IF('concesión 2026'!I163="","",'concesión 2026'!I163)</f>
        <v/>
      </c>
      <c r="AA54" s="431" t="str">
        <f>IF('concesión 2026'!J163="","",'concesión 2026'!J163)</f>
        <v/>
      </c>
      <c r="AB54" s="432" t="str">
        <f>IF('concesión 2026'!K163="","",'concesión 2026'!K163)</f>
        <v/>
      </c>
      <c r="AC54" s="433">
        <f>IF('concesión 2026'!N163="","",'concesión 2026'!N163)</f>
        <v>0</v>
      </c>
      <c r="AD54" s="434">
        <f>IF('concesión 2026'!O163="","",'concesión 2026'!O163)</f>
        <v>0</v>
      </c>
      <c r="AE54" s="433" t="str">
        <f>IF('concesión 2026'!R163="","",'concesión 2026'!R163)</f>
        <v/>
      </c>
      <c r="AF54" s="450" t="str">
        <f>IF('concesión 2026'!S163="","",'concesión 2026'!S163)</f>
        <v/>
      </c>
      <c r="AG54" s="436" t="e">
        <f>IF(#REF!="","",#REF!)</f>
        <v>#REF!</v>
      </c>
      <c r="AH54" s="336" t="e">
        <f>IF(#REF!="","",#REF!)</f>
        <v>#REF!</v>
      </c>
      <c r="AI54" s="437" t="e">
        <f>IF(#REF!="","",#REF!)</f>
        <v>#REF!</v>
      </c>
      <c r="AJ54" s="438" t="e">
        <f>IF(#REF!="","",#REF!)</f>
        <v>#REF!</v>
      </c>
      <c r="AK54" s="439" t="e">
        <f t="shared" si="2"/>
        <v>#REF!</v>
      </c>
      <c r="AL54" s="436" t="str">
        <f>IF('xustificacion 2026'!S185="","",'xustificacion 2026'!S185)</f>
        <v/>
      </c>
      <c r="AM54" s="336" t="str">
        <f>IF('xustificacion 2026'!T185="","",'xustificacion 2026'!T185)</f>
        <v/>
      </c>
      <c r="AN54" s="440">
        <f>IF('xustificacion 2026'!U185="","",'xustificacion 2026'!U185)</f>
        <v>0</v>
      </c>
      <c r="AO54" s="441">
        <f>IF('xustificacion 2026'!V185="","",'xustificacion 2026'!V185)</f>
        <v>0</v>
      </c>
      <c r="AP54" s="439" t="e">
        <f t="shared" si="3"/>
        <v>#VALUE!</v>
      </c>
      <c r="AQ54" s="439" t="e">
        <f t="shared" si="4"/>
        <v>#REF!</v>
      </c>
      <c r="AR54" s="442" t="e">
        <f t="shared" si="5"/>
        <v>#REF!</v>
      </c>
      <c r="AS54" s="289"/>
    </row>
    <row r="55" spans="1:45" ht="24" customHeight="1" x14ac:dyDescent="0.25">
      <c r="A55" s="334" t="str">
        <f>IF('concesión 2026'!A164="","",'concesión 2026'!A164)</f>
        <v/>
      </c>
      <c r="B55" s="335" t="str">
        <f>IF('concesión 2026'!B164="","",'concesión 2026'!B164)</f>
        <v/>
      </c>
      <c r="C55" s="428" t="str">
        <f>IF('concesión 2026'!C164="","",'concesión 2026'!C164)</f>
        <v/>
      </c>
      <c r="D55" s="428" t="str">
        <f>IF('concesión 2026'!D164="","",'concesión 2026'!D164)</f>
        <v/>
      </c>
      <c r="E55" s="443" t="str">
        <f>IF('concesión 2026'!E164="","",'concesión 2026'!E164)</f>
        <v/>
      </c>
      <c r="F55" s="336" t="str">
        <f>IF('concesión 2026'!I164="","",'concesión 2026'!I164)</f>
        <v/>
      </c>
      <c r="G55" s="444" t="str">
        <f>IF('concesión 2026'!J164="","",'concesión 2026'!J164)</f>
        <v/>
      </c>
      <c r="H55" s="445" t="str">
        <f>IF('concesión 2026'!K164="","",'concesión 2026'!K164)</f>
        <v/>
      </c>
      <c r="I55" s="336" t="str">
        <f>IF('concesión 2026'!L164="","",'concesión 2026'!L164)</f>
        <v/>
      </c>
      <c r="J55" s="336" t="str">
        <f>IF('concesión 2026'!M164="","",'concesión 2026'!M164)</f>
        <v/>
      </c>
      <c r="K55" s="440">
        <f>IF('concesión 2026'!N164="","",'concesión 2026'!N164)</f>
        <v>0</v>
      </c>
      <c r="L55" s="446">
        <f>IF('concesión 2026'!O164="","",'concesión 2026'!O164)</f>
        <v>0</v>
      </c>
      <c r="M55" s="336" t="str">
        <f>IF('concesión 2026'!P164="","",'concesión 2026'!P164)</f>
        <v/>
      </c>
      <c r="N55" s="336" t="str">
        <f>IF('concesión 2026'!Q164="","",'concesión 2026'!Q164)</f>
        <v/>
      </c>
      <c r="O55" s="440" t="str">
        <f>IF('concesión 2026'!R164="","",'concesión 2026'!R164)</f>
        <v/>
      </c>
      <c r="P55" s="447" t="str">
        <f>IF('concesión 2026'!S164="","",'concesión 2026'!S164)</f>
        <v/>
      </c>
      <c r="Q55" s="448" t="str">
        <f>IF('concesión 2026'!T164="","",'concesión 2026'!T164)</f>
        <v/>
      </c>
      <c r="R55" s="449" t="str">
        <f>IF('concesión 2026'!U164="","",'concesión 2026'!U164)</f>
        <v/>
      </c>
      <c r="S55" s="289"/>
      <c r="T55" s="426" t="str">
        <f>IF('concesión 2026'!A164="","",'concesión 2026'!A164)</f>
        <v/>
      </c>
      <c r="U55" s="427" t="str">
        <f>IF('concesión 2026'!B164="","",'concesión 2026'!B164)</f>
        <v/>
      </c>
      <c r="V55" s="428" t="str">
        <f>IF('concesión 2026'!C164="","",'concesión 2026'!C164)</f>
        <v/>
      </c>
      <c r="W55" s="428" t="str">
        <f>IF('concesión 2026'!D164="","",'concesión 2026'!D164)</f>
        <v/>
      </c>
      <c r="X55" s="429" t="str">
        <f>IF('concesión 2026'!E164="","",'concesión 2026'!E164)</f>
        <v/>
      </c>
      <c r="Y55" s="430" t="str">
        <f>IF('concesión 2026'!H164="","",'concesión 2026'!H164)</f>
        <v/>
      </c>
      <c r="Z55" s="431" t="str">
        <f>IF('concesión 2026'!I164="","",'concesión 2026'!I164)</f>
        <v/>
      </c>
      <c r="AA55" s="431" t="str">
        <f>IF('concesión 2026'!J164="","",'concesión 2026'!J164)</f>
        <v/>
      </c>
      <c r="AB55" s="432" t="str">
        <f>IF('concesión 2026'!K164="","",'concesión 2026'!K164)</f>
        <v/>
      </c>
      <c r="AC55" s="433">
        <f>IF('concesión 2026'!N164="","",'concesión 2026'!N164)</f>
        <v>0</v>
      </c>
      <c r="AD55" s="434">
        <f>IF('concesión 2026'!O164="","",'concesión 2026'!O164)</f>
        <v>0</v>
      </c>
      <c r="AE55" s="433" t="str">
        <f>IF('concesión 2026'!R164="","",'concesión 2026'!R164)</f>
        <v/>
      </c>
      <c r="AF55" s="450" t="str">
        <f>IF('concesión 2026'!S164="","",'concesión 2026'!S164)</f>
        <v/>
      </c>
      <c r="AG55" s="436" t="e">
        <f>IF(#REF!="","",#REF!)</f>
        <v>#REF!</v>
      </c>
      <c r="AH55" s="336" t="e">
        <f>IF(#REF!="","",#REF!)</f>
        <v>#REF!</v>
      </c>
      <c r="AI55" s="437" t="e">
        <f>IF(#REF!="","",#REF!)</f>
        <v>#REF!</v>
      </c>
      <c r="AJ55" s="438" t="e">
        <f>IF(#REF!="","",#REF!)</f>
        <v>#REF!</v>
      </c>
      <c r="AK55" s="439" t="e">
        <f t="shared" si="2"/>
        <v>#REF!</v>
      </c>
      <c r="AL55" s="436" t="str">
        <f>IF('xustificacion 2026'!S186="","",'xustificacion 2026'!S186)</f>
        <v/>
      </c>
      <c r="AM55" s="336" t="str">
        <f>IF('xustificacion 2026'!T186="","",'xustificacion 2026'!T186)</f>
        <v/>
      </c>
      <c r="AN55" s="440">
        <f>IF('xustificacion 2026'!U186="","",'xustificacion 2026'!U186)</f>
        <v>0</v>
      </c>
      <c r="AO55" s="441">
        <f>IF('xustificacion 2026'!V186="","",'xustificacion 2026'!V186)</f>
        <v>0</v>
      </c>
      <c r="AP55" s="439" t="e">
        <f t="shared" si="3"/>
        <v>#VALUE!</v>
      </c>
      <c r="AQ55" s="439" t="e">
        <f t="shared" si="4"/>
        <v>#REF!</v>
      </c>
      <c r="AR55" s="442" t="e">
        <f t="shared" si="5"/>
        <v>#REF!</v>
      </c>
      <c r="AS55" s="289"/>
    </row>
    <row r="56" spans="1:45" ht="24" customHeight="1" x14ac:dyDescent="0.25">
      <c r="A56" s="334" t="str">
        <f>IF('concesión 2026'!A165="","",'concesión 2026'!A165)</f>
        <v/>
      </c>
      <c r="B56" s="335" t="str">
        <f>IF('concesión 2026'!B165="","",'concesión 2026'!B165)</f>
        <v/>
      </c>
      <c r="C56" s="428" t="str">
        <f>IF('concesión 2026'!C165="","",'concesión 2026'!C165)</f>
        <v/>
      </c>
      <c r="D56" s="428" t="str">
        <f>IF('concesión 2026'!D165="","",'concesión 2026'!D165)</f>
        <v/>
      </c>
      <c r="E56" s="443" t="str">
        <f>IF('concesión 2026'!E165="","",'concesión 2026'!E165)</f>
        <v/>
      </c>
      <c r="F56" s="336" t="str">
        <f>IF('concesión 2026'!I165="","",'concesión 2026'!I165)</f>
        <v/>
      </c>
      <c r="G56" s="444" t="str">
        <f>IF('concesión 2026'!J165="","",'concesión 2026'!J165)</f>
        <v/>
      </c>
      <c r="H56" s="445" t="str">
        <f>IF('concesión 2026'!K165="","",'concesión 2026'!K165)</f>
        <v/>
      </c>
      <c r="I56" s="336" t="str">
        <f>IF('concesión 2026'!L165="","",'concesión 2026'!L165)</f>
        <v/>
      </c>
      <c r="J56" s="336" t="str">
        <f>IF('concesión 2026'!M165="","",'concesión 2026'!M165)</f>
        <v/>
      </c>
      <c r="K56" s="440">
        <f>IF('concesión 2026'!N165="","",'concesión 2026'!N165)</f>
        <v>0</v>
      </c>
      <c r="L56" s="446">
        <f>IF('concesión 2026'!O165="","",'concesión 2026'!O165)</f>
        <v>0</v>
      </c>
      <c r="M56" s="336" t="str">
        <f>IF('concesión 2026'!P165="","",'concesión 2026'!P165)</f>
        <v/>
      </c>
      <c r="N56" s="336" t="str">
        <f>IF('concesión 2026'!Q165="","",'concesión 2026'!Q165)</f>
        <v/>
      </c>
      <c r="O56" s="440" t="str">
        <f>IF('concesión 2026'!R165="","",'concesión 2026'!R165)</f>
        <v/>
      </c>
      <c r="P56" s="447" t="str">
        <f>IF('concesión 2026'!S165="","",'concesión 2026'!S165)</f>
        <v/>
      </c>
      <c r="Q56" s="448" t="str">
        <f>IF('concesión 2026'!T165="","",'concesión 2026'!T165)</f>
        <v/>
      </c>
      <c r="R56" s="449" t="str">
        <f>IF('concesión 2026'!U165="","",'concesión 2026'!U165)</f>
        <v/>
      </c>
      <c r="S56" s="289"/>
      <c r="T56" s="426" t="str">
        <f>IF('concesión 2026'!A165="","",'concesión 2026'!A165)</f>
        <v/>
      </c>
      <c r="U56" s="427" t="str">
        <f>IF('concesión 2026'!B165="","",'concesión 2026'!B165)</f>
        <v/>
      </c>
      <c r="V56" s="428" t="str">
        <f>IF('concesión 2026'!C165="","",'concesión 2026'!C165)</f>
        <v/>
      </c>
      <c r="W56" s="428" t="str">
        <f>IF('concesión 2026'!D165="","",'concesión 2026'!D165)</f>
        <v/>
      </c>
      <c r="X56" s="429" t="str">
        <f>IF('concesión 2026'!E165="","",'concesión 2026'!E165)</f>
        <v/>
      </c>
      <c r="Y56" s="430" t="str">
        <f>IF('concesión 2026'!H165="","",'concesión 2026'!H165)</f>
        <v/>
      </c>
      <c r="Z56" s="431" t="str">
        <f>IF('concesión 2026'!I165="","",'concesión 2026'!I165)</f>
        <v/>
      </c>
      <c r="AA56" s="431" t="str">
        <f>IF('concesión 2026'!J165="","",'concesión 2026'!J165)</f>
        <v/>
      </c>
      <c r="AB56" s="432" t="str">
        <f>IF('concesión 2026'!K165="","",'concesión 2026'!K165)</f>
        <v/>
      </c>
      <c r="AC56" s="433">
        <f>IF('concesión 2026'!N165="","",'concesión 2026'!N165)</f>
        <v>0</v>
      </c>
      <c r="AD56" s="434">
        <f>IF('concesión 2026'!O165="","",'concesión 2026'!O165)</f>
        <v>0</v>
      </c>
      <c r="AE56" s="433" t="str">
        <f>IF('concesión 2026'!R165="","",'concesión 2026'!R165)</f>
        <v/>
      </c>
      <c r="AF56" s="450" t="str">
        <f>IF('concesión 2026'!S165="","",'concesión 2026'!S165)</f>
        <v/>
      </c>
      <c r="AG56" s="436" t="e">
        <f>IF(#REF!="","",#REF!)</f>
        <v>#REF!</v>
      </c>
      <c r="AH56" s="336" t="e">
        <f>IF(#REF!="","",#REF!)</f>
        <v>#REF!</v>
      </c>
      <c r="AI56" s="437" t="e">
        <f>IF(#REF!="","",#REF!)</f>
        <v>#REF!</v>
      </c>
      <c r="AJ56" s="438" t="e">
        <f>IF(#REF!="","",#REF!)</f>
        <v>#REF!</v>
      </c>
      <c r="AK56" s="439" t="e">
        <f t="shared" si="2"/>
        <v>#REF!</v>
      </c>
      <c r="AL56" s="436" t="str">
        <f>IF('xustificacion 2026'!S187="","",'xustificacion 2026'!S187)</f>
        <v/>
      </c>
      <c r="AM56" s="336" t="str">
        <f>IF('xustificacion 2026'!T187="","",'xustificacion 2026'!T187)</f>
        <v/>
      </c>
      <c r="AN56" s="440">
        <f>IF('xustificacion 2026'!U187="","",'xustificacion 2026'!U187)</f>
        <v>0</v>
      </c>
      <c r="AO56" s="441">
        <f>IF('xustificacion 2026'!V187="","",'xustificacion 2026'!V187)</f>
        <v>0</v>
      </c>
      <c r="AP56" s="439" t="e">
        <f t="shared" si="3"/>
        <v>#VALUE!</v>
      </c>
      <c r="AQ56" s="439" t="e">
        <f t="shared" si="4"/>
        <v>#REF!</v>
      </c>
      <c r="AR56" s="442" t="e">
        <f t="shared" si="5"/>
        <v>#REF!</v>
      </c>
      <c r="AS56" s="289"/>
    </row>
    <row r="57" spans="1:45" ht="24" customHeight="1" x14ac:dyDescent="0.25">
      <c r="A57" s="334" t="str">
        <f>IF('concesión 2026'!A166="","",'concesión 2026'!A166)</f>
        <v/>
      </c>
      <c r="B57" s="335" t="str">
        <f>IF('concesión 2026'!B166="","",'concesión 2026'!B166)</f>
        <v/>
      </c>
      <c r="C57" s="428" t="str">
        <f>IF('concesión 2026'!C166="","",'concesión 2026'!C166)</f>
        <v/>
      </c>
      <c r="D57" s="428" t="str">
        <f>IF('concesión 2026'!D166="","",'concesión 2026'!D166)</f>
        <v/>
      </c>
      <c r="E57" s="443" t="str">
        <f>IF('concesión 2026'!E166="","",'concesión 2026'!E166)</f>
        <v/>
      </c>
      <c r="F57" s="336" t="str">
        <f>IF('concesión 2026'!I166="","",'concesión 2026'!I166)</f>
        <v/>
      </c>
      <c r="G57" s="444" t="str">
        <f>IF('concesión 2026'!J166="","",'concesión 2026'!J166)</f>
        <v/>
      </c>
      <c r="H57" s="445" t="str">
        <f>IF('concesión 2026'!K166="","",'concesión 2026'!K166)</f>
        <v/>
      </c>
      <c r="I57" s="336" t="str">
        <f>IF('concesión 2026'!L166="","",'concesión 2026'!L166)</f>
        <v/>
      </c>
      <c r="J57" s="336" t="str">
        <f>IF('concesión 2026'!M166="","",'concesión 2026'!M166)</f>
        <v/>
      </c>
      <c r="K57" s="440">
        <f>IF('concesión 2026'!N166="","",'concesión 2026'!N166)</f>
        <v>0</v>
      </c>
      <c r="L57" s="446">
        <f>IF('concesión 2026'!O166="","",'concesión 2026'!O166)</f>
        <v>0</v>
      </c>
      <c r="M57" s="336" t="str">
        <f>IF('concesión 2026'!P166="","",'concesión 2026'!P166)</f>
        <v/>
      </c>
      <c r="N57" s="336" t="str">
        <f>IF('concesión 2026'!Q166="","",'concesión 2026'!Q166)</f>
        <v/>
      </c>
      <c r="O57" s="440" t="str">
        <f>IF('concesión 2026'!R166="","",'concesión 2026'!R166)</f>
        <v/>
      </c>
      <c r="P57" s="447" t="str">
        <f>IF('concesión 2026'!S166="","",'concesión 2026'!S166)</f>
        <v/>
      </c>
      <c r="Q57" s="448" t="str">
        <f>IF('concesión 2026'!T166="","",'concesión 2026'!T166)</f>
        <v/>
      </c>
      <c r="R57" s="449" t="str">
        <f>IF('concesión 2026'!U166="","",'concesión 2026'!U166)</f>
        <v/>
      </c>
      <c r="S57" s="289"/>
      <c r="T57" s="426" t="str">
        <f>IF('concesión 2026'!A166="","",'concesión 2026'!A166)</f>
        <v/>
      </c>
      <c r="U57" s="427" t="str">
        <f>IF('concesión 2026'!B166="","",'concesión 2026'!B166)</f>
        <v/>
      </c>
      <c r="V57" s="428" t="str">
        <f>IF('concesión 2026'!C166="","",'concesión 2026'!C166)</f>
        <v/>
      </c>
      <c r="W57" s="428" t="str">
        <f>IF('concesión 2026'!D166="","",'concesión 2026'!D166)</f>
        <v/>
      </c>
      <c r="X57" s="429" t="str">
        <f>IF('concesión 2026'!E166="","",'concesión 2026'!E166)</f>
        <v/>
      </c>
      <c r="Y57" s="430" t="str">
        <f>IF('concesión 2026'!H166="","",'concesión 2026'!H166)</f>
        <v/>
      </c>
      <c r="Z57" s="431" t="str">
        <f>IF('concesión 2026'!I166="","",'concesión 2026'!I166)</f>
        <v/>
      </c>
      <c r="AA57" s="431" t="str">
        <f>IF('concesión 2026'!J166="","",'concesión 2026'!J166)</f>
        <v/>
      </c>
      <c r="AB57" s="432" t="str">
        <f>IF('concesión 2026'!K166="","",'concesión 2026'!K166)</f>
        <v/>
      </c>
      <c r="AC57" s="433">
        <f>IF('concesión 2026'!N166="","",'concesión 2026'!N166)</f>
        <v>0</v>
      </c>
      <c r="AD57" s="434">
        <f>IF('concesión 2026'!O166="","",'concesión 2026'!O166)</f>
        <v>0</v>
      </c>
      <c r="AE57" s="433" t="str">
        <f>IF('concesión 2026'!R166="","",'concesión 2026'!R166)</f>
        <v/>
      </c>
      <c r="AF57" s="450" t="str">
        <f>IF('concesión 2026'!S166="","",'concesión 2026'!S166)</f>
        <v/>
      </c>
      <c r="AG57" s="436" t="e">
        <f>IF(#REF!="","",#REF!)</f>
        <v>#REF!</v>
      </c>
      <c r="AH57" s="336" t="e">
        <f>IF(#REF!="","",#REF!)</f>
        <v>#REF!</v>
      </c>
      <c r="AI57" s="437" t="e">
        <f>IF(#REF!="","",#REF!)</f>
        <v>#REF!</v>
      </c>
      <c r="AJ57" s="438" t="e">
        <f>IF(#REF!="","",#REF!)</f>
        <v>#REF!</v>
      </c>
      <c r="AK57" s="439" t="e">
        <f t="shared" si="2"/>
        <v>#REF!</v>
      </c>
      <c r="AL57" s="436" t="str">
        <f>IF('xustificacion 2026'!S188="","",'xustificacion 2026'!S188)</f>
        <v/>
      </c>
      <c r="AM57" s="336" t="str">
        <f>IF('xustificacion 2026'!T188="","",'xustificacion 2026'!T188)</f>
        <v/>
      </c>
      <c r="AN57" s="440">
        <f>IF('xustificacion 2026'!U188="","",'xustificacion 2026'!U188)</f>
        <v>0</v>
      </c>
      <c r="AO57" s="441">
        <f>IF('xustificacion 2026'!V188="","",'xustificacion 2026'!V188)</f>
        <v>0</v>
      </c>
      <c r="AP57" s="439" t="e">
        <f t="shared" si="3"/>
        <v>#VALUE!</v>
      </c>
      <c r="AQ57" s="439" t="e">
        <f t="shared" si="4"/>
        <v>#REF!</v>
      </c>
      <c r="AR57" s="442" t="e">
        <f t="shared" si="5"/>
        <v>#REF!</v>
      </c>
      <c r="AS57" s="289"/>
    </row>
    <row r="58" spans="1:45" ht="24" customHeight="1" x14ac:dyDescent="0.25">
      <c r="A58" s="334" t="str">
        <f>IF('concesión 2026'!A167="","",'concesión 2026'!A167)</f>
        <v/>
      </c>
      <c r="B58" s="335" t="str">
        <f>IF('concesión 2026'!B167="","",'concesión 2026'!B167)</f>
        <v/>
      </c>
      <c r="C58" s="428" t="str">
        <f>IF('concesión 2026'!C167="","",'concesión 2026'!C167)</f>
        <v/>
      </c>
      <c r="D58" s="428" t="str">
        <f>IF('concesión 2026'!D167="","",'concesión 2026'!D167)</f>
        <v/>
      </c>
      <c r="E58" s="443" t="str">
        <f>IF('concesión 2026'!E167="","",'concesión 2026'!E167)</f>
        <v/>
      </c>
      <c r="F58" s="336" t="str">
        <f>IF('concesión 2026'!I167="","",'concesión 2026'!I167)</f>
        <v/>
      </c>
      <c r="G58" s="444" t="str">
        <f>IF('concesión 2026'!J167="","",'concesión 2026'!J167)</f>
        <v/>
      </c>
      <c r="H58" s="445" t="str">
        <f>IF('concesión 2026'!K167="","",'concesión 2026'!K167)</f>
        <v/>
      </c>
      <c r="I58" s="336" t="str">
        <f>IF('concesión 2026'!L167="","",'concesión 2026'!L167)</f>
        <v/>
      </c>
      <c r="J58" s="336" t="str">
        <f>IF('concesión 2026'!M167="","",'concesión 2026'!M167)</f>
        <v/>
      </c>
      <c r="K58" s="440">
        <f>IF('concesión 2026'!N167="","",'concesión 2026'!N167)</f>
        <v>0</v>
      </c>
      <c r="L58" s="446">
        <f>IF('concesión 2026'!O167="","",'concesión 2026'!O167)</f>
        <v>0</v>
      </c>
      <c r="M58" s="336" t="str">
        <f>IF('concesión 2026'!P167="","",'concesión 2026'!P167)</f>
        <v/>
      </c>
      <c r="N58" s="336" t="str">
        <f>IF('concesión 2026'!Q167="","",'concesión 2026'!Q167)</f>
        <v/>
      </c>
      <c r="O58" s="440" t="str">
        <f>IF('concesión 2026'!R167="","",'concesión 2026'!R167)</f>
        <v/>
      </c>
      <c r="P58" s="447" t="str">
        <f>IF('concesión 2026'!S167="","",'concesión 2026'!S167)</f>
        <v/>
      </c>
      <c r="Q58" s="448" t="str">
        <f>IF('concesión 2026'!T167="","",'concesión 2026'!T167)</f>
        <v/>
      </c>
      <c r="R58" s="449" t="str">
        <f>IF('concesión 2026'!U167="","",'concesión 2026'!U167)</f>
        <v/>
      </c>
      <c r="S58" s="289"/>
      <c r="T58" s="426" t="str">
        <f>IF('concesión 2026'!A167="","",'concesión 2026'!A167)</f>
        <v/>
      </c>
      <c r="U58" s="427" t="str">
        <f>IF('concesión 2026'!B167="","",'concesión 2026'!B167)</f>
        <v/>
      </c>
      <c r="V58" s="428" t="str">
        <f>IF('concesión 2026'!C167="","",'concesión 2026'!C167)</f>
        <v/>
      </c>
      <c r="W58" s="428" t="str">
        <f>IF('concesión 2026'!D167="","",'concesión 2026'!D167)</f>
        <v/>
      </c>
      <c r="X58" s="429" t="str">
        <f>IF('concesión 2026'!E167="","",'concesión 2026'!E167)</f>
        <v/>
      </c>
      <c r="Y58" s="430" t="str">
        <f>IF('concesión 2026'!H167="","",'concesión 2026'!H167)</f>
        <v/>
      </c>
      <c r="Z58" s="431" t="str">
        <f>IF('concesión 2026'!I167="","",'concesión 2026'!I167)</f>
        <v/>
      </c>
      <c r="AA58" s="431" t="str">
        <f>IF('concesión 2026'!J167="","",'concesión 2026'!J167)</f>
        <v/>
      </c>
      <c r="AB58" s="432" t="str">
        <f>IF('concesión 2026'!K167="","",'concesión 2026'!K167)</f>
        <v/>
      </c>
      <c r="AC58" s="433">
        <f>IF('concesión 2026'!N167="","",'concesión 2026'!N167)</f>
        <v>0</v>
      </c>
      <c r="AD58" s="434">
        <f>IF('concesión 2026'!O167="","",'concesión 2026'!O167)</f>
        <v>0</v>
      </c>
      <c r="AE58" s="433" t="str">
        <f>IF('concesión 2026'!R167="","",'concesión 2026'!R167)</f>
        <v/>
      </c>
      <c r="AF58" s="450" t="str">
        <f>IF('concesión 2026'!S167="","",'concesión 2026'!S167)</f>
        <v/>
      </c>
      <c r="AG58" s="436" t="e">
        <f>IF(#REF!="","",#REF!)</f>
        <v>#REF!</v>
      </c>
      <c r="AH58" s="336" t="e">
        <f>IF(#REF!="","",#REF!)</f>
        <v>#REF!</v>
      </c>
      <c r="AI58" s="437" t="e">
        <f>IF(#REF!="","",#REF!)</f>
        <v>#REF!</v>
      </c>
      <c r="AJ58" s="438" t="e">
        <f>IF(#REF!="","",#REF!)</f>
        <v>#REF!</v>
      </c>
      <c r="AK58" s="439" t="e">
        <f t="shared" si="2"/>
        <v>#REF!</v>
      </c>
      <c r="AL58" s="436" t="str">
        <f>IF('xustificacion 2026'!S189="","",'xustificacion 2026'!S189)</f>
        <v/>
      </c>
      <c r="AM58" s="336" t="str">
        <f>IF('xustificacion 2026'!T189="","",'xustificacion 2026'!T189)</f>
        <v/>
      </c>
      <c r="AN58" s="440">
        <f>IF('xustificacion 2026'!U189="","",'xustificacion 2026'!U189)</f>
        <v>0</v>
      </c>
      <c r="AO58" s="441">
        <f>IF('xustificacion 2026'!V189="","",'xustificacion 2026'!V189)</f>
        <v>0</v>
      </c>
      <c r="AP58" s="439" t="e">
        <f t="shared" si="3"/>
        <v>#VALUE!</v>
      </c>
      <c r="AQ58" s="439" t="e">
        <f t="shared" si="4"/>
        <v>#REF!</v>
      </c>
      <c r="AR58" s="442" t="e">
        <f t="shared" si="5"/>
        <v>#REF!</v>
      </c>
      <c r="AS58" s="289"/>
    </row>
    <row r="59" spans="1:45" ht="24" customHeight="1" x14ac:dyDescent="0.25">
      <c r="A59" s="334" t="str">
        <f>IF('concesión 2026'!A168="","",'concesión 2026'!A168)</f>
        <v/>
      </c>
      <c r="B59" s="335" t="str">
        <f>IF('concesión 2026'!B168="","",'concesión 2026'!B168)</f>
        <v/>
      </c>
      <c r="C59" s="428" t="str">
        <f>IF('concesión 2026'!C168="","",'concesión 2026'!C168)</f>
        <v/>
      </c>
      <c r="D59" s="428" t="str">
        <f>IF('concesión 2026'!D168="","",'concesión 2026'!D168)</f>
        <v/>
      </c>
      <c r="E59" s="443" t="str">
        <f>IF('concesión 2026'!E168="","",'concesión 2026'!E168)</f>
        <v/>
      </c>
      <c r="F59" s="336" t="str">
        <f>IF('concesión 2026'!I168="","",'concesión 2026'!I168)</f>
        <v/>
      </c>
      <c r="G59" s="444" t="str">
        <f>IF('concesión 2026'!J168="","",'concesión 2026'!J168)</f>
        <v/>
      </c>
      <c r="H59" s="445" t="str">
        <f>IF('concesión 2026'!K168="","",'concesión 2026'!K168)</f>
        <v/>
      </c>
      <c r="I59" s="336" t="str">
        <f>IF('concesión 2026'!L168="","",'concesión 2026'!L168)</f>
        <v/>
      </c>
      <c r="J59" s="336" t="str">
        <f>IF('concesión 2026'!M168="","",'concesión 2026'!M168)</f>
        <v/>
      </c>
      <c r="K59" s="440">
        <f>IF('concesión 2026'!N168="","",'concesión 2026'!N168)</f>
        <v>0</v>
      </c>
      <c r="L59" s="446">
        <f>IF('concesión 2026'!O168="","",'concesión 2026'!O168)</f>
        <v>0</v>
      </c>
      <c r="M59" s="336" t="str">
        <f>IF('concesión 2026'!P168="","",'concesión 2026'!P168)</f>
        <v/>
      </c>
      <c r="N59" s="336" t="str">
        <f>IF('concesión 2026'!Q168="","",'concesión 2026'!Q168)</f>
        <v/>
      </c>
      <c r="O59" s="440" t="str">
        <f>IF('concesión 2026'!R168="","",'concesión 2026'!R168)</f>
        <v/>
      </c>
      <c r="P59" s="447" t="str">
        <f>IF('concesión 2026'!S168="","",'concesión 2026'!S168)</f>
        <v/>
      </c>
      <c r="Q59" s="448" t="str">
        <f>IF('concesión 2026'!T168="","",'concesión 2026'!T168)</f>
        <v/>
      </c>
      <c r="R59" s="449" t="str">
        <f>IF('concesión 2026'!U168="","",'concesión 2026'!U168)</f>
        <v/>
      </c>
      <c r="S59" s="289"/>
      <c r="T59" s="426" t="str">
        <f>IF('concesión 2026'!A168="","",'concesión 2026'!A168)</f>
        <v/>
      </c>
      <c r="U59" s="427" t="str">
        <f>IF('concesión 2026'!B168="","",'concesión 2026'!B168)</f>
        <v/>
      </c>
      <c r="V59" s="428" t="str">
        <f>IF('concesión 2026'!C168="","",'concesión 2026'!C168)</f>
        <v/>
      </c>
      <c r="W59" s="428" t="str">
        <f>IF('concesión 2026'!D168="","",'concesión 2026'!D168)</f>
        <v/>
      </c>
      <c r="X59" s="429" t="str">
        <f>IF('concesión 2026'!E168="","",'concesión 2026'!E168)</f>
        <v/>
      </c>
      <c r="Y59" s="430" t="str">
        <f>IF('concesión 2026'!H168="","",'concesión 2026'!H168)</f>
        <v/>
      </c>
      <c r="Z59" s="431" t="str">
        <f>IF('concesión 2026'!I168="","",'concesión 2026'!I168)</f>
        <v/>
      </c>
      <c r="AA59" s="431" t="str">
        <f>IF('concesión 2026'!J168="","",'concesión 2026'!J168)</f>
        <v/>
      </c>
      <c r="AB59" s="432" t="str">
        <f>IF('concesión 2026'!K168="","",'concesión 2026'!K168)</f>
        <v/>
      </c>
      <c r="AC59" s="433">
        <f>IF('concesión 2026'!N168="","",'concesión 2026'!N168)</f>
        <v>0</v>
      </c>
      <c r="AD59" s="434">
        <f>IF('concesión 2026'!O168="","",'concesión 2026'!O168)</f>
        <v>0</v>
      </c>
      <c r="AE59" s="433" t="str">
        <f>IF('concesión 2026'!R168="","",'concesión 2026'!R168)</f>
        <v/>
      </c>
      <c r="AF59" s="450" t="str">
        <f>IF('concesión 2026'!S168="","",'concesión 2026'!S168)</f>
        <v/>
      </c>
      <c r="AG59" s="436" t="e">
        <f>IF(#REF!="","",#REF!)</f>
        <v>#REF!</v>
      </c>
      <c r="AH59" s="336" t="e">
        <f>IF(#REF!="","",#REF!)</f>
        <v>#REF!</v>
      </c>
      <c r="AI59" s="437" t="e">
        <f>IF(#REF!="","",#REF!)</f>
        <v>#REF!</v>
      </c>
      <c r="AJ59" s="438" t="e">
        <f>IF(#REF!="","",#REF!)</f>
        <v>#REF!</v>
      </c>
      <c r="AK59" s="439" t="e">
        <f t="shared" si="2"/>
        <v>#REF!</v>
      </c>
      <c r="AL59" s="436" t="str">
        <f>IF('xustificacion 2026'!S190="","",'xustificacion 2026'!S190)</f>
        <v/>
      </c>
      <c r="AM59" s="336" t="str">
        <f>IF('xustificacion 2026'!T190="","",'xustificacion 2026'!T190)</f>
        <v/>
      </c>
      <c r="AN59" s="440">
        <f>IF('xustificacion 2026'!U190="","",'xustificacion 2026'!U190)</f>
        <v>0</v>
      </c>
      <c r="AO59" s="441">
        <f>IF('xustificacion 2026'!V190="","",'xustificacion 2026'!V190)</f>
        <v>0</v>
      </c>
      <c r="AP59" s="439" t="e">
        <f t="shared" si="3"/>
        <v>#VALUE!</v>
      </c>
      <c r="AQ59" s="439" t="e">
        <f t="shared" si="4"/>
        <v>#REF!</v>
      </c>
      <c r="AR59" s="442" t="e">
        <f t="shared" si="5"/>
        <v>#REF!</v>
      </c>
      <c r="AS59" s="289"/>
    </row>
    <row r="60" spans="1:45" ht="24" customHeight="1" x14ac:dyDescent="0.25">
      <c r="A60" s="334" t="str">
        <f>IF('concesión 2026'!A169="","",'concesión 2026'!A169)</f>
        <v/>
      </c>
      <c r="B60" s="335" t="str">
        <f>IF('concesión 2026'!B169="","",'concesión 2026'!B169)</f>
        <v/>
      </c>
      <c r="C60" s="428" t="str">
        <f>IF('concesión 2026'!C169="","",'concesión 2026'!C169)</f>
        <v/>
      </c>
      <c r="D60" s="428" t="str">
        <f>IF('concesión 2026'!D169="","",'concesión 2026'!D169)</f>
        <v/>
      </c>
      <c r="E60" s="443" t="str">
        <f>IF('concesión 2026'!E169="","",'concesión 2026'!E169)</f>
        <v/>
      </c>
      <c r="F60" s="336" t="str">
        <f>IF('concesión 2026'!I169="","",'concesión 2026'!I169)</f>
        <v/>
      </c>
      <c r="G60" s="444" t="str">
        <f>IF('concesión 2026'!J169="","",'concesión 2026'!J169)</f>
        <v/>
      </c>
      <c r="H60" s="445" t="str">
        <f>IF('concesión 2026'!K169="","",'concesión 2026'!K169)</f>
        <v/>
      </c>
      <c r="I60" s="336" t="str">
        <f>IF('concesión 2026'!L169="","",'concesión 2026'!L169)</f>
        <v/>
      </c>
      <c r="J60" s="336" t="str">
        <f>IF('concesión 2026'!M169="","",'concesión 2026'!M169)</f>
        <v/>
      </c>
      <c r="K60" s="440">
        <f>IF('concesión 2026'!N169="","",'concesión 2026'!N169)</f>
        <v>0</v>
      </c>
      <c r="L60" s="446">
        <f>IF('concesión 2026'!O169="","",'concesión 2026'!O169)</f>
        <v>0</v>
      </c>
      <c r="M60" s="336" t="str">
        <f>IF('concesión 2026'!P169="","",'concesión 2026'!P169)</f>
        <v/>
      </c>
      <c r="N60" s="336" t="str">
        <f>IF('concesión 2026'!Q169="","",'concesión 2026'!Q169)</f>
        <v/>
      </c>
      <c r="O60" s="440" t="str">
        <f>IF('concesión 2026'!R169="","",'concesión 2026'!R169)</f>
        <v/>
      </c>
      <c r="P60" s="447" t="str">
        <f>IF('concesión 2026'!S169="","",'concesión 2026'!S169)</f>
        <v/>
      </c>
      <c r="Q60" s="448" t="str">
        <f>IF('concesión 2026'!T169="","",'concesión 2026'!T169)</f>
        <v/>
      </c>
      <c r="R60" s="449" t="str">
        <f>IF('concesión 2026'!U169="","",'concesión 2026'!U169)</f>
        <v/>
      </c>
      <c r="S60" s="289"/>
      <c r="T60" s="426" t="str">
        <f>IF('concesión 2026'!A169="","",'concesión 2026'!A169)</f>
        <v/>
      </c>
      <c r="U60" s="427" t="str">
        <f>IF('concesión 2026'!B169="","",'concesión 2026'!B169)</f>
        <v/>
      </c>
      <c r="V60" s="428" t="str">
        <f>IF('concesión 2026'!C169="","",'concesión 2026'!C169)</f>
        <v/>
      </c>
      <c r="W60" s="428" t="str">
        <f>IF('concesión 2026'!D169="","",'concesión 2026'!D169)</f>
        <v/>
      </c>
      <c r="X60" s="429" t="str">
        <f>IF('concesión 2026'!E169="","",'concesión 2026'!E169)</f>
        <v/>
      </c>
      <c r="Y60" s="430" t="str">
        <f>IF('concesión 2026'!H169="","",'concesión 2026'!H169)</f>
        <v/>
      </c>
      <c r="Z60" s="431" t="str">
        <f>IF('concesión 2026'!I169="","",'concesión 2026'!I169)</f>
        <v/>
      </c>
      <c r="AA60" s="431" t="str">
        <f>IF('concesión 2026'!J169="","",'concesión 2026'!J169)</f>
        <v/>
      </c>
      <c r="AB60" s="432" t="str">
        <f>IF('concesión 2026'!K169="","",'concesión 2026'!K169)</f>
        <v/>
      </c>
      <c r="AC60" s="433">
        <f>IF('concesión 2026'!N169="","",'concesión 2026'!N169)</f>
        <v>0</v>
      </c>
      <c r="AD60" s="434">
        <f>IF('concesión 2026'!O169="","",'concesión 2026'!O169)</f>
        <v>0</v>
      </c>
      <c r="AE60" s="433" t="str">
        <f>IF('concesión 2026'!R169="","",'concesión 2026'!R169)</f>
        <v/>
      </c>
      <c r="AF60" s="450" t="str">
        <f>IF('concesión 2026'!S169="","",'concesión 2026'!S169)</f>
        <v/>
      </c>
      <c r="AG60" s="436" t="e">
        <f>IF(#REF!="","",#REF!)</f>
        <v>#REF!</v>
      </c>
      <c r="AH60" s="336" t="e">
        <f>IF(#REF!="","",#REF!)</f>
        <v>#REF!</v>
      </c>
      <c r="AI60" s="437" t="e">
        <f>IF(#REF!="","",#REF!)</f>
        <v>#REF!</v>
      </c>
      <c r="AJ60" s="438" t="e">
        <f>IF(#REF!="","",#REF!)</f>
        <v>#REF!</v>
      </c>
      <c r="AK60" s="439" t="e">
        <f t="shared" ref="AK60:AK90" si="6">AJ60-AD60</f>
        <v>#REF!</v>
      </c>
      <c r="AL60" s="436" t="str">
        <f>IF('xustificacion 2026'!S191="","",'xustificacion 2026'!S191)</f>
        <v/>
      </c>
      <c r="AM60" s="336" t="str">
        <f>IF('xustificacion 2026'!T191="","",'xustificacion 2026'!T191)</f>
        <v/>
      </c>
      <c r="AN60" s="440">
        <f>IF('xustificacion 2026'!U191="","",'xustificacion 2026'!U191)</f>
        <v>0</v>
      </c>
      <c r="AO60" s="441">
        <f>IF('xustificacion 2026'!V191="","",'xustificacion 2026'!V191)</f>
        <v>0</v>
      </c>
      <c r="AP60" s="439" t="e">
        <f t="shared" ref="AP60:AP90" si="7">+AO60-AF60</f>
        <v>#VALUE!</v>
      </c>
      <c r="AQ60" s="439" t="e">
        <f t="shared" ref="AQ60:AQ90" si="8">+AJ60+AO60</f>
        <v>#REF!</v>
      </c>
      <c r="AR60" s="442" t="e">
        <f t="shared" ref="AR60:AR90" si="9">IF(AQ60=0,0,(AQ60*$AD$97)/$AQ$91)</f>
        <v>#REF!</v>
      </c>
      <c r="AS60" s="289"/>
    </row>
    <row r="61" spans="1:45" ht="24" customHeight="1" x14ac:dyDescent="0.25">
      <c r="A61" s="334" t="str">
        <f>IF('concesión 2026'!A170="","",'concesión 2026'!A170)</f>
        <v/>
      </c>
      <c r="B61" s="335" t="str">
        <f>IF('concesión 2026'!B170="","",'concesión 2026'!B170)</f>
        <v/>
      </c>
      <c r="C61" s="428" t="str">
        <f>IF('concesión 2026'!C170="","",'concesión 2026'!C170)</f>
        <v/>
      </c>
      <c r="D61" s="428" t="str">
        <f>IF('concesión 2026'!D170="","",'concesión 2026'!D170)</f>
        <v/>
      </c>
      <c r="E61" s="443" t="str">
        <f>IF('concesión 2026'!E170="","",'concesión 2026'!E170)</f>
        <v/>
      </c>
      <c r="F61" s="336" t="str">
        <f>IF('concesión 2026'!I170="","",'concesión 2026'!I170)</f>
        <v/>
      </c>
      <c r="G61" s="444" t="str">
        <f>IF('concesión 2026'!J170="","",'concesión 2026'!J170)</f>
        <v/>
      </c>
      <c r="H61" s="445" t="str">
        <f>IF('concesión 2026'!K170="","",'concesión 2026'!K170)</f>
        <v/>
      </c>
      <c r="I61" s="336" t="str">
        <f>IF('concesión 2026'!L170="","",'concesión 2026'!L170)</f>
        <v/>
      </c>
      <c r="J61" s="336" t="str">
        <f>IF('concesión 2026'!M170="","",'concesión 2026'!M170)</f>
        <v/>
      </c>
      <c r="K61" s="440">
        <f>IF('concesión 2026'!N170="","",'concesión 2026'!N170)</f>
        <v>0</v>
      </c>
      <c r="L61" s="446">
        <f>IF('concesión 2026'!O170="","",'concesión 2026'!O170)</f>
        <v>0</v>
      </c>
      <c r="M61" s="336" t="str">
        <f>IF('concesión 2026'!P170="","",'concesión 2026'!P170)</f>
        <v/>
      </c>
      <c r="N61" s="336" t="str">
        <f>IF('concesión 2026'!Q170="","",'concesión 2026'!Q170)</f>
        <v/>
      </c>
      <c r="O61" s="440" t="str">
        <f>IF('concesión 2026'!R170="","",'concesión 2026'!R170)</f>
        <v/>
      </c>
      <c r="P61" s="447" t="str">
        <f>IF('concesión 2026'!S170="","",'concesión 2026'!S170)</f>
        <v/>
      </c>
      <c r="Q61" s="448" t="str">
        <f>IF('concesión 2026'!T170="","",'concesión 2026'!T170)</f>
        <v/>
      </c>
      <c r="R61" s="449" t="str">
        <f>IF('concesión 2026'!U170="","",'concesión 2026'!U170)</f>
        <v/>
      </c>
      <c r="S61" s="289"/>
      <c r="T61" s="426" t="str">
        <f>IF('concesión 2026'!A170="","",'concesión 2026'!A170)</f>
        <v/>
      </c>
      <c r="U61" s="427" t="str">
        <f>IF('concesión 2026'!B170="","",'concesión 2026'!B170)</f>
        <v/>
      </c>
      <c r="V61" s="428" t="str">
        <f>IF('concesión 2026'!C170="","",'concesión 2026'!C170)</f>
        <v/>
      </c>
      <c r="W61" s="428" t="str">
        <f>IF('concesión 2026'!D170="","",'concesión 2026'!D170)</f>
        <v/>
      </c>
      <c r="X61" s="429" t="str">
        <f>IF('concesión 2026'!E170="","",'concesión 2026'!E170)</f>
        <v/>
      </c>
      <c r="Y61" s="430" t="str">
        <f>IF('concesión 2026'!H170="","",'concesión 2026'!H170)</f>
        <v/>
      </c>
      <c r="Z61" s="431" t="str">
        <f>IF('concesión 2026'!I170="","",'concesión 2026'!I170)</f>
        <v/>
      </c>
      <c r="AA61" s="431" t="str">
        <f>IF('concesión 2026'!J170="","",'concesión 2026'!J170)</f>
        <v/>
      </c>
      <c r="AB61" s="432" t="str">
        <f>IF('concesión 2026'!K170="","",'concesión 2026'!K170)</f>
        <v/>
      </c>
      <c r="AC61" s="433">
        <f>IF('concesión 2026'!N170="","",'concesión 2026'!N170)</f>
        <v>0</v>
      </c>
      <c r="AD61" s="434">
        <f>IF('concesión 2026'!O170="","",'concesión 2026'!O170)</f>
        <v>0</v>
      </c>
      <c r="AE61" s="433" t="str">
        <f>IF('concesión 2026'!R170="","",'concesión 2026'!R170)</f>
        <v/>
      </c>
      <c r="AF61" s="450" t="str">
        <f>IF('concesión 2026'!S170="","",'concesión 2026'!S170)</f>
        <v/>
      </c>
      <c r="AG61" s="436" t="e">
        <f>IF(#REF!="","",#REF!)</f>
        <v>#REF!</v>
      </c>
      <c r="AH61" s="336" t="e">
        <f>IF(#REF!="","",#REF!)</f>
        <v>#REF!</v>
      </c>
      <c r="AI61" s="437" t="e">
        <f>IF(#REF!="","",#REF!)</f>
        <v>#REF!</v>
      </c>
      <c r="AJ61" s="438" t="e">
        <f>IF(#REF!="","",#REF!)</f>
        <v>#REF!</v>
      </c>
      <c r="AK61" s="439" t="e">
        <f t="shared" si="6"/>
        <v>#REF!</v>
      </c>
      <c r="AL61" s="436" t="str">
        <f>IF('xustificacion 2026'!S192="","",'xustificacion 2026'!S192)</f>
        <v/>
      </c>
      <c r="AM61" s="336" t="str">
        <f>IF('xustificacion 2026'!T192="","",'xustificacion 2026'!T192)</f>
        <v/>
      </c>
      <c r="AN61" s="440">
        <f>IF('xustificacion 2026'!U192="","",'xustificacion 2026'!U192)</f>
        <v>0</v>
      </c>
      <c r="AO61" s="441">
        <f>IF('xustificacion 2026'!V192="","",'xustificacion 2026'!V192)</f>
        <v>0</v>
      </c>
      <c r="AP61" s="439" t="e">
        <f t="shared" si="7"/>
        <v>#VALUE!</v>
      </c>
      <c r="AQ61" s="439" t="e">
        <f t="shared" si="8"/>
        <v>#REF!</v>
      </c>
      <c r="AR61" s="442" t="e">
        <f t="shared" si="9"/>
        <v>#REF!</v>
      </c>
      <c r="AS61" s="289"/>
    </row>
    <row r="62" spans="1:45" ht="24" customHeight="1" x14ac:dyDescent="0.25">
      <c r="A62" s="334" t="str">
        <f>IF('concesión 2026'!A171="","",'concesión 2026'!A171)</f>
        <v/>
      </c>
      <c r="B62" s="335" t="str">
        <f>IF('concesión 2026'!B171="","",'concesión 2026'!B171)</f>
        <v/>
      </c>
      <c r="C62" s="428" t="str">
        <f>IF('concesión 2026'!C171="","",'concesión 2026'!C171)</f>
        <v/>
      </c>
      <c r="D62" s="428" t="str">
        <f>IF('concesión 2026'!D171="","",'concesión 2026'!D171)</f>
        <v/>
      </c>
      <c r="E62" s="443" t="str">
        <f>IF('concesión 2026'!E171="","",'concesión 2026'!E171)</f>
        <v/>
      </c>
      <c r="F62" s="336" t="str">
        <f>IF('concesión 2026'!I171="","",'concesión 2026'!I171)</f>
        <v/>
      </c>
      <c r="G62" s="444" t="str">
        <f>IF('concesión 2026'!J171="","",'concesión 2026'!J171)</f>
        <v/>
      </c>
      <c r="H62" s="445" t="str">
        <f>IF('concesión 2026'!K171="","",'concesión 2026'!K171)</f>
        <v/>
      </c>
      <c r="I62" s="336" t="str">
        <f>IF('concesión 2026'!L171="","",'concesión 2026'!L171)</f>
        <v/>
      </c>
      <c r="J62" s="336" t="str">
        <f>IF('concesión 2026'!M171="","",'concesión 2026'!M171)</f>
        <v/>
      </c>
      <c r="K62" s="440">
        <f>IF('concesión 2026'!N171="","",'concesión 2026'!N171)</f>
        <v>0</v>
      </c>
      <c r="L62" s="446">
        <f>IF('concesión 2026'!O171="","",'concesión 2026'!O171)</f>
        <v>0</v>
      </c>
      <c r="M62" s="336" t="str">
        <f>IF('concesión 2026'!P171="","",'concesión 2026'!P171)</f>
        <v/>
      </c>
      <c r="N62" s="336" t="str">
        <f>IF('concesión 2026'!Q171="","",'concesión 2026'!Q171)</f>
        <v/>
      </c>
      <c r="O62" s="440" t="str">
        <f>IF('concesión 2026'!R171="","",'concesión 2026'!R171)</f>
        <v/>
      </c>
      <c r="P62" s="447" t="str">
        <f>IF('concesión 2026'!S171="","",'concesión 2026'!S171)</f>
        <v/>
      </c>
      <c r="Q62" s="448" t="str">
        <f>IF('concesión 2026'!T171="","",'concesión 2026'!T171)</f>
        <v/>
      </c>
      <c r="R62" s="449" t="str">
        <f>IF('concesión 2026'!U171="","",'concesión 2026'!U171)</f>
        <v/>
      </c>
      <c r="S62" s="289"/>
      <c r="T62" s="426" t="str">
        <f>IF('concesión 2026'!A171="","",'concesión 2026'!A171)</f>
        <v/>
      </c>
      <c r="U62" s="427" t="str">
        <f>IF('concesión 2026'!B171="","",'concesión 2026'!B171)</f>
        <v/>
      </c>
      <c r="V62" s="428" t="str">
        <f>IF('concesión 2026'!C171="","",'concesión 2026'!C171)</f>
        <v/>
      </c>
      <c r="W62" s="428" t="str">
        <f>IF('concesión 2026'!D171="","",'concesión 2026'!D171)</f>
        <v/>
      </c>
      <c r="X62" s="429" t="str">
        <f>IF('concesión 2026'!E171="","",'concesión 2026'!E171)</f>
        <v/>
      </c>
      <c r="Y62" s="430" t="str">
        <f>IF('concesión 2026'!H171="","",'concesión 2026'!H171)</f>
        <v/>
      </c>
      <c r="Z62" s="431" t="str">
        <f>IF('concesión 2026'!I171="","",'concesión 2026'!I171)</f>
        <v/>
      </c>
      <c r="AA62" s="431" t="str">
        <f>IF('concesión 2026'!J171="","",'concesión 2026'!J171)</f>
        <v/>
      </c>
      <c r="AB62" s="432" t="str">
        <f>IF('concesión 2026'!K171="","",'concesión 2026'!K171)</f>
        <v/>
      </c>
      <c r="AC62" s="433">
        <f>IF('concesión 2026'!N171="","",'concesión 2026'!N171)</f>
        <v>0</v>
      </c>
      <c r="AD62" s="434">
        <f>IF('concesión 2026'!O171="","",'concesión 2026'!O171)</f>
        <v>0</v>
      </c>
      <c r="AE62" s="433" t="str">
        <f>IF('concesión 2026'!R171="","",'concesión 2026'!R171)</f>
        <v/>
      </c>
      <c r="AF62" s="450" t="str">
        <f>IF('concesión 2026'!S171="","",'concesión 2026'!S171)</f>
        <v/>
      </c>
      <c r="AG62" s="436" t="e">
        <f>IF(#REF!="","",#REF!)</f>
        <v>#REF!</v>
      </c>
      <c r="AH62" s="336" t="e">
        <f>IF(#REF!="","",#REF!)</f>
        <v>#REF!</v>
      </c>
      <c r="AI62" s="437" t="e">
        <f>IF(#REF!="","",#REF!)</f>
        <v>#REF!</v>
      </c>
      <c r="AJ62" s="438" t="e">
        <f>IF(#REF!="","",#REF!)</f>
        <v>#REF!</v>
      </c>
      <c r="AK62" s="439" t="e">
        <f t="shared" si="6"/>
        <v>#REF!</v>
      </c>
      <c r="AL62" s="436" t="str">
        <f>IF('xustificacion 2026'!S193="","",'xustificacion 2026'!S193)</f>
        <v/>
      </c>
      <c r="AM62" s="336" t="str">
        <f>IF('xustificacion 2026'!T193="","",'xustificacion 2026'!T193)</f>
        <v/>
      </c>
      <c r="AN62" s="440">
        <f>IF('xustificacion 2026'!U193="","",'xustificacion 2026'!U193)</f>
        <v>0</v>
      </c>
      <c r="AO62" s="441">
        <f>IF('xustificacion 2026'!V193="","",'xustificacion 2026'!V193)</f>
        <v>0</v>
      </c>
      <c r="AP62" s="439" t="e">
        <f t="shared" si="7"/>
        <v>#VALUE!</v>
      </c>
      <c r="AQ62" s="439" t="e">
        <f t="shared" si="8"/>
        <v>#REF!</v>
      </c>
      <c r="AR62" s="442" t="e">
        <f t="shared" si="9"/>
        <v>#REF!</v>
      </c>
      <c r="AS62" s="289"/>
    </row>
    <row r="63" spans="1:45" ht="24" customHeight="1" x14ac:dyDescent="0.25">
      <c r="A63" s="334" t="str">
        <f>IF('concesión 2026'!A172="","",'concesión 2026'!A172)</f>
        <v/>
      </c>
      <c r="B63" s="335" t="str">
        <f>IF('concesión 2026'!B172="","",'concesión 2026'!B172)</f>
        <v/>
      </c>
      <c r="C63" s="428" t="str">
        <f>IF('concesión 2026'!C172="","",'concesión 2026'!C172)</f>
        <v/>
      </c>
      <c r="D63" s="428" t="str">
        <f>IF('concesión 2026'!D172="","",'concesión 2026'!D172)</f>
        <v/>
      </c>
      <c r="E63" s="443" t="str">
        <f>IF('concesión 2026'!E172="","",'concesión 2026'!E172)</f>
        <v/>
      </c>
      <c r="F63" s="336" t="str">
        <f>IF('concesión 2026'!I172="","",'concesión 2026'!I172)</f>
        <v/>
      </c>
      <c r="G63" s="444" t="str">
        <f>IF('concesión 2026'!J172="","",'concesión 2026'!J172)</f>
        <v/>
      </c>
      <c r="H63" s="445" t="str">
        <f>IF('concesión 2026'!K172="","",'concesión 2026'!K172)</f>
        <v/>
      </c>
      <c r="I63" s="336" t="str">
        <f>IF('concesión 2026'!L172="","",'concesión 2026'!L172)</f>
        <v/>
      </c>
      <c r="J63" s="336" t="str">
        <f>IF('concesión 2026'!M172="","",'concesión 2026'!M172)</f>
        <v/>
      </c>
      <c r="K63" s="440">
        <f>IF('concesión 2026'!N172="","",'concesión 2026'!N172)</f>
        <v>0</v>
      </c>
      <c r="L63" s="446">
        <f>IF('concesión 2026'!O172="","",'concesión 2026'!O172)</f>
        <v>0</v>
      </c>
      <c r="M63" s="336" t="str">
        <f>IF('concesión 2026'!P172="","",'concesión 2026'!P172)</f>
        <v/>
      </c>
      <c r="N63" s="336" t="str">
        <f>IF('concesión 2026'!Q172="","",'concesión 2026'!Q172)</f>
        <v/>
      </c>
      <c r="O63" s="440" t="str">
        <f>IF('concesión 2026'!R172="","",'concesión 2026'!R172)</f>
        <v/>
      </c>
      <c r="P63" s="447" t="str">
        <f>IF('concesión 2026'!S172="","",'concesión 2026'!S172)</f>
        <v/>
      </c>
      <c r="Q63" s="448" t="str">
        <f>IF('concesión 2026'!T172="","",'concesión 2026'!T172)</f>
        <v/>
      </c>
      <c r="R63" s="449" t="str">
        <f>IF('concesión 2026'!U172="","",'concesión 2026'!U172)</f>
        <v/>
      </c>
      <c r="S63" s="289"/>
      <c r="T63" s="426" t="str">
        <f>IF('concesión 2026'!A172="","",'concesión 2026'!A172)</f>
        <v/>
      </c>
      <c r="U63" s="427" t="str">
        <f>IF('concesión 2026'!B172="","",'concesión 2026'!B172)</f>
        <v/>
      </c>
      <c r="V63" s="428" t="str">
        <f>IF('concesión 2026'!C172="","",'concesión 2026'!C172)</f>
        <v/>
      </c>
      <c r="W63" s="428" t="str">
        <f>IF('concesión 2026'!D172="","",'concesión 2026'!D172)</f>
        <v/>
      </c>
      <c r="X63" s="429" t="str">
        <f>IF('concesión 2026'!E172="","",'concesión 2026'!E172)</f>
        <v/>
      </c>
      <c r="Y63" s="430" t="str">
        <f>IF('concesión 2026'!H172="","",'concesión 2026'!H172)</f>
        <v/>
      </c>
      <c r="Z63" s="431" t="str">
        <f>IF('concesión 2026'!I172="","",'concesión 2026'!I172)</f>
        <v/>
      </c>
      <c r="AA63" s="431" t="str">
        <f>IF('concesión 2026'!J172="","",'concesión 2026'!J172)</f>
        <v/>
      </c>
      <c r="AB63" s="432" t="str">
        <f>IF('concesión 2026'!K172="","",'concesión 2026'!K172)</f>
        <v/>
      </c>
      <c r="AC63" s="433">
        <f>IF('concesión 2026'!N172="","",'concesión 2026'!N172)</f>
        <v>0</v>
      </c>
      <c r="AD63" s="434">
        <f>IF('concesión 2026'!O172="","",'concesión 2026'!O172)</f>
        <v>0</v>
      </c>
      <c r="AE63" s="433" t="str">
        <f>IF('concesión 2026'!R172="","",'concesión 2026'!R172)</f>
        <v/>
      </c>
      <c r="AF63" s="450" t="str">
        <f>IF('concesión 2026'!S172="","",'concesión 2026'!S172)</f>
        <v/>
      </c>
      <c r="AG63" s="436" t="e">
        <f>IF(#REF!="","",#REF!)</f>
        <v>#REF!</v>
      </c>
      <c r="AH63" s="336" t="e">
        <f>IF(#REF!="","",#REF!)</f>
        <v>#REF!</v>
      </c>
      <c r="AI63" s="437" t="e">
        <f>IF(#REF!="","",#REF!)</f>
        <v>#REF!</v>
      </c>
      <c r="AJ63" s="438" t="e">
        <f>IF(#REF!="","",#REF!)</f>
        <v>#REF!</v>
      </c>
      <c r="AK63" s="439" t="e">
        <f t="shared" si="6"/>
        <v>#REF!</v>
      </c>
      <c r="AL63" s="436" t="str">
        <f>IF('xustificacion 2026'!S194="","",'xustificacion 2026'!S194)</f>
        <v/>
      </c>
      <c r="AM63" s="336" t="str">
        <f>IF('xustificacion 2026'!T194="","",'xustificacion 2026'!T194)</f>
        <v/>
      </c>
      <c r="AN63" s="440">
        <f>IF('xustificacion 2026'!U194="","",'xustificacion 2026'!U194)</f>
        <v>0</v>
      </c>
      <c r="AO63" s="441">
        <f>IF('xustificacion 2026'!V194="","",'xustificacion 2026'!V194)</f>
        <v>0</v>
      </c>
      <c r="AP63" s="439" t="e">
        <f t="shared" si="7"/>
        <v>#VALUE!</v>
      </c>
      <c r="AQ63" s="439" t="e">
        <f t="shared" si="8"/>
        <v>#REF!</v>
      </c>
      <c r="AR63" s="442" t="e">
        <f t="shared" si="9"/>
        <v>#REF!</v>
      </c>
      <c r="AS63" s="289"/>
    </row>
    <row r="64" spans="1:45" ht="24" customHeight="1" x14ac:dyDescent="0.25">
      <c r="A64" s="334" t="str">
        <f>IF('concesión 2026'!A173="","",'concesión 2026'!A173)</f>
        <v/>
      </c>
      <c r="B64" s="335" t="str">
        <f>IF('concesión 2026'!B173="","",'concesión 2026'!B173)</f>
        <v/>
      </c>
      <c r="C64" s="428" t="str">
        <f>IF('concesión 2026'!C173="","",'concesión 2026'!C173)</f>
        <v/>
      </c>
      <c r="D64" s="428" t="str">
        <f>IF('concesión 2026'!D173="","",'concesión 2026'!D173)</f>
        <v/>
      </c>
      <c r="E64" s="443" t="str">
        <f>IF('concesión 2026'!E173="","",'concesión 2026'!E173)</f>
        <v/>
      </c>
      <c r="F64" s="336" t="str">
        <f>IF('concesión 2026'!I173="","",'concesión 2026'!I173)</f>
        <v/>
      </c>
      <c r="G64" s="444" t="str">
        <f>IF('concesión 2026'!J173="","",'concesión 2026'!J173)</f>
        <v/>
      </c>
      <c r="H64" s="445" t="str">
        <f>IF('concesión 2026'!K173="","",'concesión 2026'!K173)</f>
        <v/>
      </c>
      <c r="I64" s="336" t="str">
        <f>IF('concesión 2026'!L173="","",'concesión 2026'!L173)</f>
        <v/>
      </c>
      <c r="J64" s="336" t="str">
        <f>IF('concesión 2026'!M173="","",'concesión 2026'!M173)</f>
        <v/>
      </c>
      <c r="K64" s="440">
        <f>IF('concesión 2026'!N173="","",'concesión 2026'!N173)</f>
        <v>0</v>
      </c>
      <c r="L64" s="446">
        <f>IF('concesión 2026'!O173="","",'concesión 2026'!O173)</f>
        <v>0</v>
      </c>
      <c r="M64" s="336" t="str">
        <f>IF('concesión 2026'!P173="","",'concesión 2026'!P173)</f>
        <v/>
      </c>
      <c r="N64" s="336" t="str">
        <f>IF('concesión 2026'!Q173="","",'concesión 2026'!Q173)</f>
        <v/>
      </c>
      <c r="O64" s="440" t="str">
        <f>IF('concesión 2026'!R173="","",'concesión 2026'!R173)</f>
        <v/>
      </c>
      <c r="P64" s="447" t="str">
        <f>IF('concesión 2026'!S173="","",'concesión 2026'!S173)</f>
        <v/>
      </c>
      <c r="Q64" s="448" t="str">
        <f>IF('concesión 2026'!T173="","",'concesión 2026'!T173)</f>
        <v/>
      </c>
      <c r="R64" s="449" t="str">
        <f>IF('concesión 2026'!U173="","",'concesión 2026'!U173)</f>
        <v/>
      </c>
      <c r="S64" s="289"/>
      <c r="T64" s="426" t="str">
        <f>IF('concesión 2026'!A173="","",'concesión 2026'!A173)</f>
        <v/>
      </c>
      <c r="U64" s="427" t="str">
        <f>IF('concesión 2026'!B173="","",'concesión 2026'!B173)</f>
        <v/>
      </c>
      <c r="V64" s="428" t="str">
        <f>IF('concesión 2026'!C173="","",'concesión 2026'!C173)</f>
        <v/>
      </c>
      <c r="W64" s="428" t="str">
        <f>IF('concesión 2026'!D173="","",'concesión 2026'!D173)</f>
        <v/>
      </c>
      <c r="X64" s="429" t="str">
        <f>IF('concesión 2026'!E173="","",'concesión 2026'!E173)</f>
        <v/>
      </c>
      <c r="Y64" s="430" t="str">
        <f>IF('concesión 2026'!H173="","",'concesión 2026'!H173)</f>
        <v/>
      </c>
      <c r="Z64" s="431" t="str">
        <f>IF('concesión 2026'!I173="","",'concesión 2026'!I173)</f>
        <v/>
      </c>
      <c r="AA64" s="431" t="str">
        <f>IF('concesión 2026'!J173="","",'concesión 2026'!J173)</f>
        <v/>
      </c>
      <c r="AB64" s="432" t="str">
        <f>IF('concesión 2026'!K173="","",'concesión 2026'!K173)</f>
        <v/>
      </c>
      <c r="AC64" s="433">
        <f>IF('concesión 2026'!N173="","",'concesión 2026'!N173)</f>
        <v>0</v>
      </c>
      <c r="AD64" s="434">
        <f>IF('concesión 2026'!O173="","",'concesión 2026'!O173)</f>
        <v>0</v>
      </c>
      <c r="AE64" s="433" t="str">
        <f>IF('concesión 2026'!R173="","",'concesión 2026'!R173)</f>
        <v/>
      </c>
      <c r="AF64" s="450" t="str">
        <f>IF('concesión 2026'!S173="","",'concesión 2026'!S173)</f>
        <v/>
      </c>
      <c r="AG64" s="436" t="e">
        <f>IF(#REF!="","",#REF!)</f>
        <v>#REF!</v>
      </c>
      <c r="AH64" s="336" t="e">
        <f>IF(#REF!="","",#REF!)</f>
        <v>#REF!</v>
      </c>
      <c r="AI64" s="437" t="e">
        <f>IF(#REF!="","",#REF!)</f>
        <v>#REF!</v>
      </c>
      <c r="AJ64" s="438" t="e">
        <f>IF(#REF!="","",#REF!)</f>
        <v>#REF!</v>
      </c>
      <c r="AK64" s="439" t="e">
        <f t="shared" si="6"/>
        <v>#REF!</v>
      </c>
      <c r="AL64" s="436" t="str">
        <f>IF('xustificacion 2026'!S195="","",'xustificacion 2026'!S195)</f>
        <v/>
      </c>
      <c r="AM64" s="336" t="str">
        <f>IF('xustificacion 2026'!T195="","",'xustificacion 2026'!T195)</f>
        <v/>
      </c>
      <c r="AN64" s="440">
        <f>IF('xustificacion 2026'!U195="","",'xustificacion 2026'!U195)</f>
        <v>0</v>
      </c>
      <c r="AO64" s="441">
        <f>IF('xustificacion 2026'!V195="","",'xustificacion 2026'!V195)</f>
        <v>0</v>
      </c>
      <c r="AP64" s="439" t="e">
        <f t="shared" si="7"/>
        <v>#VALUE!</v>
      </c>
      <c r="AQ64" s="439" t="e">
        <f t="shared" si="8"/>
        <v>#REF!</v>
      </c>
      <c r="AR64" s="442" t="e">
        <f t="shared" si="9"/>
        <v>#REF!</v>
      </c>
      <c r="AS64" s="289"/>
    </row>
    <row r="65" spans="1:45" ht="24" customHeight="1" x14ac:dyDescent="0.25">
      <c r="A65" s="334" t="str">
        <f>IF('concesión 2026'!A174="","",'concesión 2026'!A174)</f>
        <v/>
      </c>
      <c r="B65" s="335" t="str">
        <f>IF('concesión 2026'!B174="","",'concesión 2026'!B174)</f>
        <v/>
      </c>
      <c r="C65" s="428" t="str">
        <f>IF('concesión 2026'!C174="","",'concesión 2026'!C174)</f>
        <v/>
      </c>
      <c r="D65" s="428" t="str">
        <f>IF('concesión 2026'!D174="","",'concesión 2026'!D174)</f>
        <v/>
      </c>
      <c r="E65" s="443" t="str">
        <f>IF('concesión 2026'!E174="","",'concesión 2026'!E174)</f>
        <v/>
      </c>
      <c r="F65" s="336" t="str">
        <f>IF('concesión 2026'!I174="","",'concesión 2026'!I174)</f>
        <v/>
      </c>
      <c r="G65" s="444" t="str">
        <f>IF('concesión 2026'!J174="","",'concesión 2026'!J174)</f>
        <v/>
      </c>
      <c r="H65" s="445" t="str">
        <f>IF('concesión 2026'!K174="","",'concesión 2026'!K174)</f>
        <v/>
      </c>
      <c r="I65" s="336" t="str">
        <f>IF('concesión 2026'!L174="","",'concesión 2026'!L174)</f>
        <v/>
      </c>
      <c r="J65" s="336" t="str">
        <f>IF('concesión 2026'!M174="","",'concesión 2026'!M174)</f>
        <v/>
      </c>
      <c r="K65" s="440">
        <f>IF('concesión 2026'!N174="","",'concesión 2026'!N174)</f>
        <v>0</v>
      </c>
      <c r="L65" s="446">
        <f>IF('concesión 2026'!O174="","",'concesión 2026'!O174)</f>
        <v>0</v>
      </c>
      <c r="M65" s="336" t="str">
        <f>IF('concesión 2026'!P174="","",'concesión 2026'!P174)</f>
        <v/>
      </c>
      <c r="N65" s="336" t="str">
        <f>IF('concesión 2026'!Q174="","",'concesión 2026'!Q174)</f>
        <v/>
      </c>
      <c r="O65" s="440" t="str">
        <f>IF('concesión 2026'!R174="","",'concesión 2026'!R174)</f>
        <v/>
      </c>
      <c r="P65" s="447" t="str">
        <f>IF('concesión 2026'!S174="","",'concesión 2026'!S174)</f>
        <v/>
      </c>
      <c r="Q65" s="448" t="str">
        <f>IF('concesión 2026'!T174="","",'concesión 2026'!T174)</f>
        <v/>
      </c>
      <c r="R65" s="449" t="str">
        <f>IF('concesión 2026'!U174="","",'concesión 2026'!U174)</f>
        <v/>
      </c>
      <c r="S65" s="289"/>
      <c r="T65" s="426" t="str">
        <f>IF('concesión 2026'!A174="","",'concesión 2026'!A174)</f>
        <v/>
      </c>
      <c r="U65" s="427" t="str">
        <f>IF('concesión 2026'!B174="","",'concesión 2026'!B174)</f>
        <v/>
      </c>
      <c r="V65" s="428" t="str">
        <f>IF('concesión 2026'!C174="","",'concesión 2026'!C174)</f>
        <v/>
      </c>
      <c r="W65" s="428" t="str">
        <f>IF('concesión 2026'!D174="","",'concesión 2026'!D174)</f>
        <v/>
      </c>
      <c r="X65" s="429" t="str">
        <f>IF('concesión 2026'!E174="","",'concesión 2026'!E174)</f>
        <v/>
      </c>
      <c r="Y65" s="430" t="str">
        <f>IF('concesión 2026'!H174="","",'concesión 2026'!H174)</f>
        <v/>
      </c>
      <c r="Z65" s="431" t="str">
        <f>IF('concesión 2026'!I174="","",'concesión 2026'!I174)</f>
        <v/>
      </c>
      <c r="AA65" s="431" t="str">
        <f>IF('concesión 2026'!J174="","",'concesión 2026'!J174)</f>
        <v/>
      </c>
      <c r="AB65" s="432" t="str">
        <f>IF('concesión 2026'!K174="","",'concesión 2026'!K174)</f>
        <v/>
      </c>
      <c r="AC65" s="433">
        <f>IF('concesión 2026'!N174="","",'concesión 2026'!N174)</f>
        <v>0</v>
      </c>
      <c r="AD65" s="434">
        <f>IF('concesión 2026'!O174="","",'concesión 2026'!O174)</f>
        <v>0</v>
      </c>
      <c r="AE65" s="433" t="str">
        <f>IF('concesión 2026'!R174="","",'concesión 2026'!R174)</f>
        <v/>
      </c>
      <c r="AF65" s="450" t="str">
        <f>IF('concesión 2026'!S174="","",'concesión 2026'!S174)</f>
        <v/>
      </c>
      <c r="AG65" s="436" t="e">
        <f>IF(#REF!="","",#REF!)</f>
        <v>#REF!</v>
      </c>
      <c r="AH65" s="336" t="e">
        <f>IF(#REF!="","",#REF!)</f>
        <v>#REF!</v>
      </c>
      <c r="AI65" s="437" t="e">
        <f>IF(#REF!="","",#REF!)</f>
        <v>#REF!</v>
      </c>
      <c r="AJ65" s="438" t="e">
        <f>IF(#REF!="","",#REF!)</f>
        <v>#REF!</v>
      </c>
      <c r="AK65" s="439" t="e">
        <f t="shared" si="6"/>
        <v>#REF!</v>
      </c>
      <c r="AL65" s="436" t="str">
        <f>IF('xustificacion 2026'!S196="","",'xustificacion 2026'!S196)</f>
        <v/>
      </c>
      <c r="AM65" s="336" t="str">
        <f>IF('xustificacion 2026'!T196="","",'xustificacion 2026'!T196)</f>
        <v/>
      </c>
      <c r="AN65" s="440">
        <f>IF('xustificacion 2026'!U196="","",'xustificacion 2026'!U196)</f>
        <v>0</v>
      </c>
      <c r="AO65" s="441">
        <f>IF('xustificacion 2026'!V196="","",'xustificacion 2026'!V196)</f>
        <v>0</v>
      </c>
      <c r="AP65" s="439" t="e">
        <f t="shared" si="7"/>
        <v>#VALUE!</v>
      </c>
      <c r="AQ65" s="439" t="e">
        <f t="shared" si="8"/>
        <v>#REF!</v>
      </c>
      <c r="AR65" s="442" t="e">
        <f t="shared" si="9"/>
        <v>#REF!</v>
      </c>
      <c r="AS65" s="289"/>
    </row>
    <row r="66" spans="1:45" ht="24" customHeight="1" x14ac:dyDescent="0.25">
      <c r="A66" s="334" t="str">
        <f>IF('concesión 2026'!A175="","",'concesión 2026'!A175)</f>
        <v/>
      </c>
      <c r="B66" s="335" t="str">
        <f>IF('concesión 2026'!B175="","",'concesión 2026'!B175)</f>
        <v/>
      </c>
      <c r="C66" s="428" t="str">
        <f>IF('concesión 2026'!C175="","",'concesión 2026'!C175)</f>
        <v/>
      </c>
      <c r="D66" s="428" t="str">
        <f>IF('concesión 2026'!D175="","",'concesión 2026'!D175)</f>
        <v/>
      </c>
      <c r="E66" s="443" t="str">
        <f>IF('concesión 2026'!E175="","",'concesión 2026'!E175)</f>
        <v/>
      </c>
      <c r="F66" s="336" t="str">
        <f>IF('concesión 2026'!I175="","",'concesión 2026'!I175)</f>
        <v/>
      </c>
      <c r="G66" s="444" t="str">
        <f>IF('concesión 2026'!J175="","",'concesión 2026'!J175)</f>
        <v/>
      </c>
      <c r="H66" s="445" t="str">
        <f>IF('concesión 2026'!K175="","",'concesión 2026'!K175)</f>
        <v/>
      </c>
      <c r="I66" s="336" t="str">
        <f>IF('concesión 2026'!L175="","",'concesión 2026'!L175)</f>
        <v/>
      </c>
      <c r="J66" s="336" t="str">
        <f>IF('concesión 2026'!M175="","",'concesión 2026'!M175)</f>
        <v/>
      </c>
      <c r="K66" s="440">
        <f>IF('concesión 2026'!N175="","",'concesión 2026'!N175)</f>
        <v>0</v>
      </c>
      <c r="L66" s="446">
        <f>IF('concesión 2026'!O175="","",'concesión 2026'!O175)</f>
        <v>0</v>
      </c>
      <c r="M66" s="336" t="str">
        <f>IF('concesión 2026'!P175="","",'concesión 2026'!P175)</f>
        <v/>
      </c>
      <c r="N66" s="336" t="str">
        <f>IF('concesión 2026'!Q175="","",'concesión 2026'!Q175)</f>
        <v/>
      </c>
      <c r="O66" s="440" t="str">
        <f>IF('concesión 2026'!R175="","",'concesión 2026'!R175)</f>
        <v/>
      </c>
      <c r="P66" s="447" t="str">
        <f>IF('concesión 2026'!S175="","",'concesión 2026'!S175)</f>
        <v/>
      </c>
      <c r="Q66" s="448" t="str">
        <f>IF('concesión 2026'!T175="","",'concesión 2026'!T175)</f>
        <v/>
      </c>
      <c r="R66" s="449" t="str">
        <f>IF('concesión 2026'!U175="","",'concesión 2026'!U175)</f>
        <v/>
      </c>
      <c r="S66" s="289"/>
      <c r="T66" s="426" t="str">
        <f>IF('concesión 2026'!A175="","",'concesión 2026'!A175)</f>
        <v/>
      </c>
      <c r="U66" s="427" t="str">
        <f>IF('concesión 2026'!B175="","",'concesión 2026'!B175)</f>
        <v/>
      </c>
      <c r="V66" s="428" t="str">
        <f>IF('concesión 2026'!C175="","",'concesión 2026'!C175)</f>
        <v/>
      </c>
      <c r="W66" s="428" t="str">
        <f>IF('concesión 2026'!D175="","",'concesión 2026'!D175)</f>
        <v/>
      </c>
      <c r="X66" s="429" t="str">
        <f>IF('concesión 2026'!E175="","",'concesión 2026'!E175)</f>
        <v/>
      </c>
      <c r="Y66" s="430" t="str">
        <f>IF('concesión 2026'!H175="","",'concesión 2026'!H175)</f>
        <v/>
      </c>
      <c r="Z66" s="431" t="str">
        <f>IF('concesión 2026'!I175="","",'concesión 2026'!I175)</f>
        <v/>
      </c>
      <c r="AA66" s="431" t="str">
        <f>IF('concesión 2026'!J175="","",'concesión 2026'!J175)</f>
        <v/>
      </c>
      <c r="AB66" s="432" t="str">
        <f>IF('concesión 2026'!K175="","",'concesión 2026'!K175)</f>
        <v/>
      </c>
      <c r="AC66" s="433">
        <f>IF('concesión 2026'!N175="","",'concesión 2026'!N175)</f>
        <v>0</v>
      </c>
      <c r="AD66" s="434">
        <f>IF('concesión 2026'!O175="","",'concesión 2026'!O175)</f>
        <v>0</v>
      </c>
      <c r="AE66" s="433" t="str">
        <f>IF('concesión 2026'!R175="","",'concesión 2026'!R175)</f>
        <v/>
      </c>
      <c r="AF66" s="450" t="str">
        <f>IF('concesión 2026'!S175="","",'concesión 2026'!S175)</f>
        <v/>
      </c>
      <c r="AG66" s="436" t="e">
        <f>IF(#REF!="","",#REF!)</f>
        <v>#REF!</v>
      </c>
      <c r="AH66" s="336" t="e">
        <f>IF(#REF!="","",#REF!)</f>
        <v>#REF!</v>
      </c>
      <c r="AI66" s="437" t="e">
        <f>IF(#REF!="","",#REF!)</f>
        <v>#REF!</v>
      </c>
      <c r="AJ66" s="438" t="e">
        <f>IF(#REF!="","",#REF!)</f>
        <v>#REF!</v>
      </c>
      <c r="AK66" s="439" t="e">
        <f t="shared" si="6"/>
        <v>#REF!</v>
      </c>
      <c r="AL66" s="436" t="e">
        <v>#VALUE!</v>
      </c>
      <c r="AM66" s="336" t="e">
        <v>#VALUE!</v>
      </c>
      <c r="AN66" s="440" t="e">
        <v>#VALUE!</v>
      </c>
      <c r="AO66" s="441" t="e">
        <v>#VALUE!</v>
      </c>
      <c r="AP66" s="439" t="e">
        <f t="shared" si="7"/>
        <v>#VALUE!</v>
      </c>
      <c r="AQ66" s="439" t="e">
        <f t="shared" si="8"/>
        <v>#REF!</v>
      </c>
      <c r="AR66" s="442" t="e">
        <f t="shared" si="9"/>
        <v>#REF!</v>
      </c>
      <c r="AS66" s="289"/>
    </row>
    <row r="67" spans="1:45" ht="24" customHeight="1" x14ac:dyDescent="0.25">
      <c r="A67" s="334" t="str">
        <f>IF('concesión 2026'!A176="","",'concesión 2026'!A176)</f>
        <v/>
      </c>
      <c r="B67" s="335" t="str">
        <f>IF('concesión 2026'!B176="","",'concesión 2026'!B176)</f>
        <v/>
      </c>
      <c r="C67" s="428" t="str">
        <f>IF('concesión 2026'!C176="","",'concesión 2026'!C176)</f>
        <v/>
      </c>
      <c r="D67" s="428" t="str">
        <f>IF('concesión 2026'!D176="","",'concesión 2026'!D176)</f>
        <v/>
      </c>
      <c r="E67" s="443" t="str">
        <f>IF('concesión 2026'!E176="","",'concesión 2026'!E176)</f>
        <v/>
      </c>
      <c r="F67" s="336" t="str">
        <f>IF('concesión 2026'!I176="","",'concesión 2026'!I176)</f>
        <v/>
      </c>
      <c r="G67" s="444" t="str">
        <f>IF('concesión 2026'!J176="","",'concesión 2026'!J176)</f>
        <v/>
      </c>
      <c r="H67" s="445" t="str">
        <f>IF('concesión 2026'!K176="","",'concesión 2026'!K176)</f>
        <v/>
      </c>
      <c r="I67" s="336" t="str">
        <f>IF('concesión 2026'!L176="","",'concesión 2026'!L176)</f>
        <v/>
      </c>
      <c r="J67" s="336" t="str">
        <f>IF('concesión 2026'!M176="","",'concesión 2026'!M176)</f>
        <v/>
      </c>
      <c r="K67" s="440">
        <f>IF('concesión 2026'!N176="","",'concesión 2026'!N176)</f>
        <v>0</v>
      </c>
      <c r="L67" s="446">
        <f>IF('concesión 2026'!O176="","",'concesión 2026'!O176)</f>
        <v>0</v>
      </c>
      <c r="M67" s="336" t="str">
        <f>IF('concesión 2026'!P176="","",'concesión 2026'!P176)</f>
        <v/>
      </c>
      <c r="N67" s="336" t="str">
        <f>IF('concesión 2026'!Q176="","",'concesión 2026'!Q176)</f>
        <v/>
      </c>
      <c r="O67" s="440" t="str">
        <f>IF('concesión 2026'!R176="","",'concesión 2026'!R176)</f>
        <v/>
      </c>
      <c r="P67" s="447" t="str">
        <f>IF('concesión 2026'!S176="","",'concesión 2026'!S176)</f>
        <v/>
      </c>
      <c r="Q67" s="448" t="str">
        <f>IF('concesión 2026'!T176="","",'concesión 2026'!T176)</f>
        <v/>
      </c>
      <c r="R67" s="449" t="str">
        <f>IF('concesión 2026'!U176="","",'concesión 2026'!U176)</f>
        <v/>
      </c>
      <c r="S67" s="289"/>
      <c r="T67" s="426" t="str">
        <f>IF('concesión 2026'!A176="","",'concesión 2026'!A176)</f>
        <v/>
      </c>
      <c r="U67" s="427" t="str">
        <f>IF('concesión 2026'!B176="","",'concesión 2026'!B176)</f>
        <v/>
      </c>
      <c r="V67" s="428" t="str">
        <f>IF('concesión 2026'!C176="","",'concesión 2026'!C176)</f>
        <v/>
      </c>
      <c r="W67" s="428" t="str">
        <f>IF('concesión 2026'!D176="","",'concesión 2026'!D176)</f>
        <v/>
      </c>
      <c r="X67" s="429" t="str">
        <f>IF('concesión 2026'!E176="","",'concesión 2026'!E176)</f>
        <v/>
      </c>
      <c r="Y67" s="430" t="str">
        <f>IF('concesión 2026'!H176="","",'concesión 2026'!H176)</f>
        <v/>
      </c>
      <c r="Z67" s="431" t="str">
        <f>IF('concesión 2026'!I176="","",'concesión 2026'!I176)</f>
        <v/>
      </c>
      <c r="AA67" s="431" t="str">
        <f>IF('concesión 2026'!J176="","",'concesión 2026'!J176)</f>
        <v/>
      </c>
      <c r="AB67" s="432" t="str">
        <f>IF('concesión 2026'!K176="","",'concesión 2026'!K176)</f>
        <v/>
      </c>
      <c r="AC67" s="433">
        <f>IF('concesión 2026'!N176="","",'concesión 2026'!N176)</f>
        <v>0</v>
      </c>
      <c r="AD67" s="434">
        <f>IF('concesión 2026'!O176="","",'concesión 2026'!O176)</f>
        <v>0</v>
      </c>
      <c r="AE67" s="433" t="str">
        <f>IF('concesión 2026'!R176="","",'concesión 2026'!R176)</f>
        <v/>
      </c>
      <c r="AF67" s="450" t="str">
        <f>IF('concesión 2026'!S176="","",'concesión 2026'!S176)</f>
        <v/>
      </c>
      <c r="AG67" s="436" t="e">
        <f>IF(#REF!="","",#REF!)</f>
        <v>#REF!</v>
      </c>
      <c r="AH67" s="336" t="e">
        <f>IF(#REF!="","",#REF!)</f>
        <v>#REF!</v>
      </c>
      <c r="AI67" s="437" t="e">
        <f>IF(#REF!="","",#REF!)</f>
        <v>#REF!</v>
      </c>
      <c r="AJ67" s="438" t="e">
        <f>IF(#REF!="","",#REF!)</f>
        <v>#REF!</v>
      </c>
      <c r="AK67" s="439" t="e">
        <f t="shared" si="6"/>
        <v>#REF!</v>
      </c>
      <c r="AL67" s="436" t="e">
        <v>#VALUE!</v>
      </c>
      <c r="AM67" s="336" t="e">
        <v>#VALUE!</v>
      </c>
      <c r="AN67" s="440" t="e">
        <v>#VALUE!</v>
      </c>
      <c r="AO67" s="441" t="e">
        <v>#VALUE!</v>
      </c>
      <c r="AP67" s="439" t="e">
        <f t="shared" si="7"/>
        <v>#VALUE!</v>
      </c>
      <c r="AQ67" s="439" t="e">
        <f t="shared" si="8"/>
        <v>#REF!</v>
      </c>
      <c r="AR67" s="442" t="e">
        <f t="shared" si="9"/>
        <v>#REF!</v>
      </c>
      <c r="AS67" s="289"/>
    </row>
    <row r="68" spans="1:45" ht="24" customHeight="1" x14ac:dyDescent="0.25">
      <c r="A68" s="334" t="str">
        <f>IF('concesión 2026'!A177="","",'concesión 2026'!A177)</f>
        <v/>
      </c>
      <c r="B68" s="335" t="str">
        <f>IF('concesión 2026'!B177="","",'concesión 2026'!B177)</f>
        <v/>
      </c>
      <c r="C68" s="428" t="str">
        <f>IF('concesión 2026'!C177="","",'concesión 2026'!C177)</f>
        <v/>
      </c>
      <c r="D68" s="428" t="str">
        <f>IF('concesión 2026'!D177="","",'concesión 2026'!D177)</f>
        <v/>
      </c>
      <c r="E68" s="443" t="str">
        <f>IF('concesión 2026'!E177="","",'concesión 2026'!E177)</f>
        <v/>
      </c>
      <c r="F68" s="336" t="str">
        <f>IF('concesión 2026'!I177="","",'concesión 2026'!I177)</f>
        <v/>
      </c>
      <c r="G68" s="444" t="str">
        <f>IF('concesión 2026'!J177="","",'concesión 2026'!J177)</f>
        <v/>
      </c>
      <c r="H68" s="445" t="str">
        <f>IF('concesión 2026'!K177="","",'concesión 2026'!K177)</f>
        <v/>
      </c>
      <c r="I68" s="336" t="str">
        <f>IF('concesión 2026'!L177="","",'concesión 2026'!L177)</f>
        <v/>
      </c>
      <c r="J68" s="336" t="str">
        <f>IF('concesión 2026'!M177="","",'concesión 2026'!M177)</f>
        <v/>
      </c>
      <c r="K68" s="440">
        <f>IF('concesión 2026'!N177="","",'concesión 2026'!N177)</f>
        <v>0</v>
      </c>
      <c r="L68" s="446">
        <f>IF('concesión 2026'!O177="","",'concesión 2026'!O177)</f>
        <v>0</v>
      </c>
      <c r="M68" s="336" t="str">
        <f>IF('concesión 2026'!P177="","",'concesión 2026'!P177)</f>
        <v/>
      </c>
      <c r="N68" s="336" t="str">
        <f>IF('concesión 2026'!Q177="","",'concesión 2026'!Q177)</f>
        <v/>
      </c>
      <c r="O68" s="440" t="str">
        <f>IF('concesión 2026'!R177="","",'concesión 2026'!R177)</f>
        <v/>
      </c>
      <c r="P68" s="447" t="str">
        <f>IF('concesión 2026'!S177="","",'concesión 2026'!S177)</f>
        <v/>
      </c>
      <c r="Q68" s="448" t="str">
        <f>IF('concesión 2026'!T177="","",'concesión 2026'!T177)</f>
        <v/>
      </c>
      <c r="R68" s="449" t="str">
        <f>IF('concesión 2026'!U177="","",'concesión 2026'!U177)</f>
        <v/>
      </c>
      <c r="S68" s="289"/>
      <c r="T68" s="426" t="str">
        <f>IF('concesión 2026'!A177="","",'concesión 2026'!A177)</f>
        <v/>
      </c>
      <c r="U68" s="427" t="str">
        <f>IF('concesión 2026'!B177="","",'concesión 2026'!B177)</f>
        <v/>
      </c>
      <c r="V68" s="428" t="str">
        <f>IF('concesión 2026'!C177="","",'concesión 2026'!C177)</f>
        <v/>
      </c>
      <c r="W68" s="428" t="str">
        <f>IF('concesión 2026'!D177="","",'concesión 2026'!D177)</f>
        <v/>
      </c>
      <c r="X68" s="429" t="str">
        <f>IF('concesión 2026'!E177="","",'concesión 2026'!E177)</f>
        <v/>
      </c>
      <c r="Y68" s="430" t="str">
        <f>IF('concesión 2026'!H177="","",'concesión 2026'!H177)</f>
        <v/>
      </c>
      <c r="Z68" s="431" t="str">
        <f>IF('concesión 2026'!I177="","",'concesión 2026'!I177)</f>
        <v/>
      </c>
      <c r="AA68" s="431" t="str">
        <f>IF('concesión 2026'!J177="","",'concesión 2026'!J177)</f>
        <v/>
      </c>
      <c r="AB68" s="432" t="str">
        <f>IF('concesión 2026'!K177="","",'concesión 2026'!K177)</f>
        <v/>
      </c>
      <c r="AC68" s="433">
        <f>IF('concesión 2026'!N177="","",'concesión 2026'!N177)</f>
        <v>0</v>
      </c>
      <c r="AD68" s="434">
        <f>IF('concesión 2026'!O177="","",'concesión 2026'!O177)</f>
        <v>0</v>
      </c>
      <c r="AE68" s="433" t="str">
        <f>IF('concesión 2026'!R177="","",'concesión 2026'!R177)</f>
        <v/>
      </c>
      <c r="AF68" s="450" t="str">
        <f>IF('concesión 2026'!S177="","",'concesión 2026'!S177)</f>
        <v/>
      </c>
      <c r="AG68" s="436" t="e">
        <f>IF(#REF!="","",#REF!)</f>
        <v>#REF!</v>
      </c>
      <c r="AH68" s="336" t="e">
        <f>IF(#REF!="","",#REF!)</f>
        <v>#REF!</v>
      </c>
      <c r="AI68" s="437" t="e">
        <f>IF(#REF!="","",#REF!)</f>
        <v>#REF!</v>
      </c>
      <c r="AJ68" s="438" t="e">
        <f>IF(#REF!="","",#REF!)</f>
        <v>#REF!</v>
      </c>
      <c r="AK68" s="439" t="e">
        <f t="shared" si="6"/>
        <v>#REF!</v>
      </c>
      <c r="AL68" s="436" t="e">
        <v>#VALUE!</v>
      </c>
      <c r="AM68" s="336" t="e">
        <v>#VALUE!</v>
      </c>
      <c r="AN68" s="440" t="e">
        <v>#VALUE!</v>
      </c>
      <c r="AO68" s="441" t="e">
        <v>#VALUE!</v>
      </c>
      <c r="AP68" s="439" t="e">
        <f t="shared" si="7"/>
        <v>#VALUE!</v>
      </c>
      <c r="AQ68" s="439" t="e">
        <f t="shared" si="8"/>
        <v>#REF!</v>
      </c>
      <c r="AR68" s="442" t="e">
        <f t="shared" si="9"/>
        <v>#REF!</v>
      </c>
      <c r="AS68" s="289"/>
    </row>
    <row r="69" spans="1:45" ht="24" customHeight="1" x14ac:dyDescent="0.25">
      <c r="A69" s="334" t="str">
        <f>IF('concesión 2026'!A178="","",'concesión 2026'!A178)</f>
        <v/>
      </c>
      <c r="B69" s="335" t="str">
        <f>IF('concesión 2026'!B178="","",'concesión 2026'!B178)</f>
        <v/>
      </c>
      <c r="C69" s="428" t="str">
        <f>IF('concesión 2026'!C178="","",'concesión 2026'!C178)</f>
        <v/>
      </c>
      <c r="D69" s="428" t="str">
        <f>IF('concesión 2026'!D178="","",'concesión 2026'!D178)</f>
        <v/>
      </c>
      <c r="E69" s="443" t="str">
        <f>IF('concesión 2026'!E178="","",'concesión 2026'!E178)</f>
        <v/>
      </c>
      <c r="F69" s="336" t="str">
        <f>IF('concesión 2026'!I178="","",'concesión 2026'!I178)</f>
        <v/>
      </c>
      <c r="G69" s="444" t="str">
        <f>IF('concesión 2026'!J178="","",'concesión 2026'!J178)</f>
        <v/>
      </c>
      <c r="H69" s="445" t="str">
        <f>IF('concesión 2026'!K178="","",'concesión 2026'!K178)</f>
        <v/>
      </c>
      <c r="I69" s="336" t="str">
        <f>IF('concesión 2026'!L178="","",'concesión 2026'!L178)</f>
        <v/>
      </c>
      <c r="J69" s="336" t="str">
        <f>IF('concesión 2026'!M178="","",'concesión 2026'!M178)</f>
        <v/>
      </c>
      <c r="K69" s="440">
        <f>IF('concesión 2026'!N178="","",'concesión 2026'!N178)</f>
        <v>0</v>
      </c>
      <c r="L69" s="446">
        <f>IF('concesión 2026'!O178="","",'concesión 2026'!O178)</f>
        <v>0</v>
      </c>
      <c r="M69" s="336" t="str">
        <f>IF('concesión 2026'!P178="","",'concesión 2026'!P178)</f>
        <v/>
      </c>
      <c r="N69" s="336" t="str">
        <f>IF('concesión 2026'!Q178="","",'concesión 2026'!Q178)</f>
        <v/>
      </c>
      <c r="O69" s="440" t="str">
        <f>IF('concesión 2026'!R178="","",'concesión 2026'!R178)</f>
        <v/>
      </c>
      <c r="P69" s="447" t="str">
        <f>IF('concesión 2026'!S178="","",'concesión 2026'!S178)</f>
        <v/>
      </c>
      <c r="Q69" s="448" t="str">
        <f>IF('concesión 2026'!T178="","",'concesión 2026'!T178)</f>
        <v/>
      </c>
      <c r="R69" s="449" t="str">
        <f>IF('concesión 2026'!U178="","",'concesión 2026'!U178)</f>
        <v/>
      </c>
      <c r="S69" s="289"/>
      <c r="T69" s="426" t="str">
        <f>IF('concesión 2026'!A178="","",'concesión 2026'!A178)</f>
        <v/>
      </c>
      <c r="U69" s="427" t="str">
        <f>IF('concesión 2026'!B178="","",'concesión 2026'!B178)</f>
        <v/>
      </c>
      <c r="V69" s="428" t="str">
        <f>IF('concesión 2026'!C178="","",'concesión 2026'!C178)</f>
        <v/>
      </c>
      <c r="W69" s="428" t="str">
        <f>IF('concesión 2026'!D178="","",'concesión 2026'!D178)</f>
        <v/>
      </c>
      <c r="X69" s="429" t="str">
        <f>IF('concesión 2026'!E178="","",'concesión 2026'!E178)</f>
        <v/>
      </c>
      <c r="Y69" s="430" t="str">
        <f>IF('concesión 2026'!H178="","",'concesión 2026'!H178)</f>
        <v/>
      </c>
      <c r="Z69" s="431" t="str">
        <f>IF('concesión 2026'!I178="","",'concesión 2026'!I178)</f>
        <v/>
      </c>
      <c r="AA69" s="431" t="str">
        <f>IF('concesión 2026'!J178="","",'concesión 2026'!J178)</f>
        <v/>
      </c>
      <c r="AB69" s="432" t="str">
        <f>IF('concesión 2026'!K178="","",'concesión 2026'!K178)</f>
        <v/>
      </c>
      <c r="AC69" s="433">
        <f>IF('concesión 2026'!N178="","",'concesión 2026'!N178)</f>
        <v>0</v>
      </c>
      <c r="AD69" s="434">
        <f>IF('concesión 2026'!O178="","",'concesión 2026'!O178)</f>
        <v>0</v>
      </c>
      <c r="AE69" s="433" t="str">
        <f>IF('concesión 2026'!R178="","",'concesión 2026'!R178)</f>
        <v/>
      </c>
      <c r="AF69" s="450" t="str">
        <f>IF('concesión 2026'!S178="","",'concesión 2026'!S178)</f>
        <v/>
      </c>
      <c r="AG69" s="436" t="e">
        <f>IF(#REF!="","",#REF!)</f>
        <v>#REF!</v>
      </c>
      <c r="AH69" s="336" t="e">
        <f>IF(#REF!="","",#REF!)</f>
        <v>#REF!</v>
      </c>
      <c r="AI69" s="437" t="e">
        <f>IF(#REF!="","",#REF!)</f>
        <v>#REF!</v>
      </c>
      <c r="AJ69" s="438" t="e">
        <f>IF(#REF!="","",#REF!)</f>
        <v>#REF!</v>
      </c>
      <c r="AK69" s="439" t="e">
        <f t="shared" si="6"/>
        <v>#REF!</v>
      </c>
      <c r="AL69" s="436" t="e">
        <v>#VALUE!</v>
      </c>
      <c r="AM69" s="336" t="e">
        <v>#VALUE!</v>
      </c>
      <c r="AN69" s="440" t="e">
        <v>#VALUE!</v>
      </c>
      <c r="AO69" s="441" t="e">
        <v>#VALUE!</v>
      </c>
      <c r="AP69" s="439" t="e">
        <f t="shared" si="7"/>
        <v>#VALUE!</v>
      </c>
      <c r="AQ69" s="439" t="e">
        <f t="shared" si="8"/>
        <v>#REF!</v>
      </c>
      <c r="AR69" s="442" t="e">
        <f t="shared" si="9"/>
        <v>#REF!</v>
      </c>
      <c r="AS69" s="289"/>
    </row>
    <row r="70" spans="1:45" ht="24" customHeight="1" x14ac:dyDescent="0.25">
      <c r="A70" s="334" t="str">
        <f>IF('concesión 2026'!A179="","",'concesión 2026'!A179)</f>
        <v/>
      </c>
      <c r="B70" s="335" t="str">
        <f>IF('concesión 2026'!B179="","",'concesión 2026'!B179)</f>
        <v/>
      </c>
      <c r="C70" s="428" t="str">
        <f>IF('concesión 2026'!C179="","",'concesión 2026'!C179)</f>
        <v/>
      </c>
      <c r="D70" s="428" t="str">
        <f>IF('concesión 2026'!D179="","",'concesión 2026'!D179)</f>
        <v/>
      </c>
      <c r="E70" s="443" t="str">
        <f>IF('concesión 2026'!E179="","",'concesión 2026'!E179)</f>
        <v/>
      </c>
      <c r="F70" s="336" t="str">
        <f>IF('concesión 2026'!I179="","",'concesión 2026'!I179)</f>
        <v/>
      </c>
      <c r="G70" s="444" t="str">
        <f>IF('concesión 2026'!J179="","",'concesión 2026'!J179)</f>
        <v/>
      </c>
      <c r="H70" s="445" t="str">
        <f>IF('concesión 2026'!K179="","",'concesión 2026'!K179)</f>
        <v/>
      </c>
      <c r="I70" s="336" t="str">
        <f>IF('concesión 2026'!L179="","",'concesión 2026'!L179)</f>
        <v/>
      </c>
      <c r="J70" s="336" t="str">
        <f>IF('concesión 2026'!M179="","",'concesión 2026'!M179)</f>
        <v/>
      </c>
      <c r="K70" s="440">
        <f>IF('concesión 2026'!N179="","",'concesión 2026'!N179)</f>
        <v>0</v>
      </c>
      <c r="L70" s="446">
        <f>IF('concesión 2026'!O179="","",'concesión 2026'!O179)</f>
        <v>0</v>
      </c>
      <c r="M70" s="336" t="str">
        <f>IF('concesión 2026'!P179="","",'concesión 2026'!P179)</f>
        <v/>
      </c>
      <c r="N70" s="336" t="str">
        <f>IF('concesión 2026'!Q179="","",'concesión 2026'!Q179)</f>
        <v/>
      </c>
      <c r="O70" s="440" t="str">
        <f>IF('concesión 2026'!R179="","",'concesión 2026'!R179)</f>
        <v/>
      </c>
      <c r="P70" s="447" t="str">
        <f>IF('concesión 2026'!S179="","",'concesión 2026'!S179)</f>
        <v/>
      </c>
      <c r="Q70" s="448" t="str">
        <f>IF('concesión 2026'!T179="","",'concesión 2026'!T179)</f>
        <v/>
      </c>
      <c r="R70" s="449" t="str">
        <f>IF('concesión 2026'!U179="","",'concesión 2026'!U179)</f>
        <v/>
      </c>
      <c r="S70" s="289"/>
      <c r="T70" s="426" t="str">
        <f>IF('concesión 2026'!A179="","",'concesión 2026'!A179)</f>
        <v/>
      </c>
      <c r="U70" s="427" t="str">
        <f>IF('concesión 2026'!B179="","",'concesión 2026'!B179)</f>
        <v/>
      </c>
      <c r="V70" s="428" t="str">
        <f>IF('concesión 2026'!C179="","",'concesión 2026'!C179)</f>
        <v/>
      </c>
      <c r="W70" s="428" t="str">
        <f>IF('concesión 2026'!D179="","",'concesión 2026'!D179)</f>
        <v/>
      </c>
      <c r="X70" s="429" t="str">
        <f>IF('concesión 2026'!E179="","",'concesión 2026'!E179)</f>
        <v/>
      </c>
      <c r="Y70" s="430" t="str">
        <f>IF('concesión 2026'!H179="","",'concesión 2026'!H179)</f>
        <v/>
      </c>
      <c r="Z70" s="431" t="str">
        <f>IF('concesión 2026'!I179="","",'concesión 2026'!I179)</f>
        <v/>
      </c>
      <c r="AA70" s="431" t="str">
        <f>IF('concesión 2026'!J179="","",'concesión 2026'!J179)</f>
        <v/>
      </c>
      <c r="AB70" s="432" t="str">
        <f>IF('concesión 2026'!K179="","",'concesión 2026'!K179)</f>
        <v/>
      </c>
      <c r="AC70" s="433">
        <f>IF('concesión 2026'!N179="","",'concesión 2026'!N179)</f>
        <v>0</v>
      </c>
      <c r="AD70" s="434">
        <f>IF('concesión 2026'!O179="","",'concesión 2026'!O179)</f>
        <v>0</v>
      </c>
      <c r="AE70" s="433" t="str">
        <f>IF('concesión 2026'!R179="","",'concesión 2026'!R179)</f>
        <v/>
      </c>
      <c r="AF70" s="450" t="str">
        <f>IF('concesión 2026'!S179="","",'concesión 2026'!S179)</f>
        <v/>
      </c>
      <c r="AG70" s="436" t="e">
        <f>IF(#REF!="","",#REF!)</f>
        <v>#REF!</v>
      </c>
      <c r="AH70" s="336" t="e">
        <f>IF(#REF!="","",#REF!)</f>
        <v>#REF!</v>
      </c>
      <c r="AI70" s="437" t="e">
        <f>IF(#REF!="","",#REF!)</f>
        <v>#REF!</v>
      </c>
      <c r="AJ70" s="438" t="e">
        <f>IF(#REF!="","",#REF!)</f>
        <v>#REF!</v>
      </c>
      <c r="AK70" s="439" t="e">
        <f t="shared" si="6"/>
        <v>#REF!</v>
      </c>
      <c r="AL70" s="436" t="e">
        <v>#VALUE!</v>
      </c>
      <c r="AM70" s="336" t="e">
        <v>#VALUE!</v>
      </c>
      <c r="AN70" s="440" t="e">
        <v>#VALUE!</v>
      </c>
      <c r="AO70" s="441" t="e">
        <v>#VALUE!</v>
      </c>
      <c r="AP70" s="439" t="e">
        <f t="shared" si="7"/>
        <v>#VALUE!</v>
      </c>
      <c r="AQ70" s="439" t="e">
        <f t="shared" si="8"/>
        <v>#REF!</v>
      </c>
      <c r="AR70" s="442" t="e">
        <f t="shared" si="9"/>
        <v>#REF!</v>
      </c>
      <c r="AS70" s="289"/>
    </row>
    <row r="71" spans="1:45" ht="24" customHeight="1" x14ac:dyDescent="0.25">
      <c r="A71" s="334" t="str">
        <f>IF('concesión 2026'!A180="","",'concesión 2026'!A180)</f>
        <v/>
      </c>
      <c r="B71" s="335" t="str">
        <f>IF('concesión 2026'!B180="","",'concesión 2026'!B180)</f>
        <v/>
      </c>
      <c r="C71" s="428" t="str">
        <f>IF('concesión 2026'!C180="","",'concesión 2026'!C180)</f>
        <v/>
      </c>
      <c r="D71" s="428" t="str">
        <f>IF('concesión 2026'!D180="","",'concesión 2026'!D180)</f>
        <v/>
      </c>
      <c r="E71" s="443" t="str">
        <f>IF('concesión 2026'!E180="","",'concesión 2026'!E180)</f>
        <v/>
      </c>
      <c r="F71" s="336" t="str">
        <f>IF('concesión 2026'!I180="","",'concesión 2026'!I180)</f>
        <v/>
      </c>
      <c r="G71" s="444" t="str">
        <f>IF('concesión 2026'!J180="","",'concesión 2026'!J180)</f>
        <v/>
      </c>
      <c r="H71" s="445" t="str">
        <f>IF('concesión 2026'!K180="","",'concesión 2026'!K180)</f>
        <v/>
      </c>
      <c r="I71" s="336" t="str">
        <f>IF('concesión 2026'!L180="","",'concesión 2026'!L180)</f>
        <v/>
      </c>
      <c r="J71" s="336" t="str">
        <f>IF('concesión 2026'!M180="","",'concesión 2026'!M180)</f>
        <v/>
      </c>
      <c r="K71" s="440">
        <f>IF('concesión 2026'!N180="","",'concesión 2026'!N180)</f>
        <v>0</v>
      </c>
      <c r="L71" s="446">
        <f>IF('concesión 2026'!O180="","",'concesión 2026'!O180)</f>
        <v>0</v>
      </c>
      <c r="M71" s="336" t="str">
        <f>IF('concesión 2026'!P180="","",'concesión 2026'!P180)</f>
        <v/>
      </c>
      <c r="N71" s="336" t="str">
        <f>IF('concesión 2026'!Q180="","",'concesión 2026'!Q180)</f>
        <v/>
      </c>
      <c r="O71" s="440" t="str">
        <f>IF('concesión 2026'!R180="","",'concesión 2026'!R180)</f>
        <v/>
      </c>
      <c r="P71" s="447" t="str">
        <f>IF('concesión 2026'!S180="","",'concesión 2026'!S180)</f>
        <v/>
      </c>
      <c r="Q71" s="448" t="str">
        <f>IF('concesión 2026'!T180="","",'concesión 2026'!T180)</f>
        <v/>
      </c>
      <c r="R71" s="449" t="str">
        <f>IF('concesión 2026'!U180="","",'concesión 2026'!U180)</f>
        <v/>
      </c>
      <c r="S71" s="289"/>
      <c r="T71" s="426" t="str">
        <f>IF('concesión 2026'!A180="","",'concesión 2026'!A180)</f>
        <v/>
      </c>
      <c r="U71" s="427" t="str">
        <f>IF('concesión 2026'!B180="","",'concesión 2026'!B180)</f>
        <v/>
      </c>
      <c r="V71" s="428" t="str">
        <f>IF('concesión 2026'!C180="","",'concesión 2026'!C180)</f>
        <v/>
      </c>
      <c r="W71" s="428" t="str">
        <f>IF('concesión 2026'!D180="","",'concesión 2026'!D180)</f>
        <v/>
      </c>
      <c r="X71" s="429" t="str">
        <f>IF('concesión 2026'!E180="","",'concesión 2026'!E180)</f>
        <v/>
      </c>
      <c r="Y71" s="430" t="str">
        <f>IF('concesión 2026'!H180="","",'concesión 2026'!H180)</f>
        <v/>
      </c>
      <c r="Z71" s="431" t="str">
        <f>IF('concesión 2026'!I180="","",'concesión 2026'!I180)</f>
        <v/>
      </c>
      <c r="AA71" s="431" t="str">
        <f>IF('concesión 2026'!J180="","",'concesión 2026'!J180)</f>
        <v/>
      </c>
      <c r="AB71" s="432" t="str">
        <f>IF('concesión 2026'!K180="","",'concesión 2026'!K180)</f>
        <v/>
      </c>
      <c r="AC71" s="433">
        <f>IF('concesión 2026'!N180="","",'concesión 2026'!N180)</f>
        <v>0</v>
      </c>
      <c r="AD71" s="434">
        <f>IF('concesión 2026'!O180="","",'concesión 2026'!O180)</f>
        <v>0</v>
      </c>
      <c r="AE71" s="433" t="str">
        <f>IF('concesión 2026'!R180="","",'concesión 2026'!R180)</f>
        <v/>
      </c>
      <c r="AF71" s="450" t="str">
        <f>IF('concesión 2026'!S180="","",'concesión 2026'!S180)</f>
        <v/>
      </c>
      <c r="AG71" s="436" t="e">
        <f>IF(#REF!="","",#REF!)</f>
        <v>#REF!</v>
      </c>
      <c r="AH71" s="336" t="e">
        <f>IF(#REF!="","",#REF!)</f>
        <v>#REF!</v>
      </c>
      <c r="AI71" s="437" t="e">
        <f>IF(#REF!="","",#REF!)</f>
        <v>#REF!</v>
      </c>
      <c r="AJ71" s="438" t="e">
        <f>IF(#REF!="","",#REF!)</f>
        <v>#REF!</v>
      </c>
      <c r="AK71" s="439" t="e">
        <f t="shared" si="6"/>
        <v>#REF!</v>
      </c>
      <c r="AL71" s="436" t="e">
        <v>#VALUE!</v>
      </c>
      <c r="AM71" s="336" t="e">
        <v>#VALUE!</v>
      </c>
      <c r="AN71" s="440" t="e">
        <v>#VALUE!</v>
      </c>
      <c r="AO71" s="441" t="e">
        <v>#VALUE!</v>
      </c>
      <c r="AP71" s="439" t="e">
        <f t="shared" si="7"/>
        <v>#VALUE!</v>
      </c>
      <c r="AQ71" s="439" t="e">
        <f t="shared" si="8"/>
        <v>#REF!</v>
      </c>
      <c r="AR71" s="442" t="e">
        <f t="shared" si="9"/>
        <v>#REF!</v>
      </c>
      <c r="AS71" s="289"/>
    </row>
    <row r="72" spans="1:45" ht="24" customHeight="1" x14ac:dyDescent="0.25">
      <c r="A72" s="334" t="str">
        <f>IF('concesión 2026'!A181="","",'concesión 2026'!A181)</f>
        <v/>
      </c>
      <c r="B72" s="335" t="str">
        <f>IF('concesión 2026'!B181="","",'concesión 2026'!B181)</f>
        <v/>
      </c>
      <c r="C72" s="428" t="str">
        <f>IF('concesión 2026'!C181="","",'concesión 2026'!C181)</f>
        <v/>
      </c>
      <c r="D72" s="428" t="str">
        <f>IF('concesión 2026'!D181="","",'concesión 2026'!D181)</f>
        <v/>
      </c>
      <c r="E72" s="443" t="str">
        <f>IF('concesión 2026'!E181="","",'concesión 2026'!E181)</f>
        <v/>
      </c>
      <c r="F72" s="336" t="str">
        <f>IF('concesión 2026'!I181="","",'concesión 2026'!I181)</f>
        <v/>
      </c>
      <c r="G72" s="444" t="str">
        <f>IF('concesión 2026'!J181="","",'concesión 2026'!J181)</f>
        <v/>
      </c>
      <c r="H72" s="445" t="str">
        <f>IF('concesión 2026'!K181="","",'concesión 2026'!K181)</f>
        <v/>
      </c>
      <c r="I72" s="336" t="str">
        <f>IF('concesión 2026'!L181="","",'concesión 2026'!L181)</f>
        <v/>
      </c>
      <c r="J72" s="336" t="str">
        <f>IF('concesión 2026'!M181="","",'concesión 2026'!M181)</f>
        <v/>
      </c>
      <c r="K72" s="440">
        <f>IF('concesión 2026'!N181="","",'concesión 2026'!N181)</f>
        <v>0</v>
      </c>
      <c r="L72" s="446">
        <f>IF('concesión 2026'!O181="","",'concesión 2026'!O181)</f>
        <v>0</v>
      </c>
      <c r="M72" s="336" t="str">
        <f>IF('concesión 2026'!P181="","",'concesión 2026'!P181)</f>
        <v/>
      </c>
      <c r="N72" s="336" t="str">
        <f>IF('concesión 2026'!Q181="","",'concesión 2026'!Q181)</f>
        <v/>
      </c>
      <c r="O72" s="440" t="str">
        <f>IF('concesión 2026'!R181="","",'concesión 2026'!R181)</f>
        <v/>
      </c>
      <c r="P72" s="447" t="str">
        <f>IF('concesión 2026'!S181="","",'concesión 2026'!S181)</f>
        <v/>
      </c>
      <c r="Q72" s="448" t="str">
        <f>IF('concesión 2026'!T181="","",'concesión 2026'!T181)</f>
        <v/>
      </c>
      <c r="R72" s="449" t="str">
        <f>IF('concesión 2026'!U181="","",'concesión 2026'!U181)</f>
        <v/>
      </c>
      <c r="S72" s="289"/>
      <c r="T72" s="426" t="str">
        <f>IF('concesión 2026'!A181="","",'concesión 2026'!A181)</f>
        <v/>
      </c>
      <c r="U72" s="427" t="str">
        <f>IF('concesión 2026'!B181="","",'concesión 2026'!B181)</f>
        <v/>
      </c>
      <c r="V72" s="428" t="str">
        <f>IF('concesión 2026'!C181="","",'concesión 2026'!C181)</f>
        <v/>
      </c>
      <c r="W72" s="428" t="str">
        <f>IF('concesión 2026'!D181="","",'concesión 2026'!D181)</f>
        <v/>
      </c>
      <c r="X72" s="429" t="str">
        <f>IF('concesión 2026'!E181="","",'concesión 2026'!E181)</f>
        <v/>
      </c>
      <c r="Y72" s="430" t="str">
        <f>IF('concesión 2026'!H181="","",'concesión 2026'!H181)</f>
        <v/>
      </c>
      <c r="Z72" s="431" t="str">
        <f>IF('concesión 2026'!I181="","",'concesión 2026'!I181)</f>
        <v/>
      </c>
      <c r="AA72" s="431" t="str">
        <f>IF('concesión 2026'!J181="","",'concesión 2026'!J181)</f>
        <v/>
      </c>
      <c r="AB72" s="432" t="str">
        <f>IF('concesión 2026'!K181="","",'concesión 2026'!K181)</f>
        <v/>
      </c>
      <c r="AC72" s="433">
        <f>IF('concesión 2026'!N181="","",'concesión 2026'!N181)</f>
        <v>0</v>
      </c>
      <c r="AD72" s="434">
        <f>IF('concesión 2026'!O181="","",'concesión 2026'!O181)</f>
        <v>0</v>
      </c>
      <c r="AE72" s="433" t="str">
        <f>IF('concesión 2026'!R181="","",'concesión 2026'!R181)</f>
        <v/>
      </c>
      <c r="AF72" s="450" t="str">
        <f>IF('concesión 2026'!S181="","",'concesión 2026'!S181)</f>
        <v/>
      </c>
      <c r="AG72" s="436" t="e">
        <f>IF(#REF!="","",#REF!)</f>
        <v>#REF!</v>
      </c>
      <c r="AH72" s="336" t="e">
        <f>IF(#REF!="","",#REF!)</f>
        <v>#REF!</v>
      </c>
      <c r="AI72" s="437" t="e">
        <f>IF(#REF!="","",#REF!)</f>
        <v>#REF!</v>
      </c>
      <c r="AJ72" s="438" t="e">
        <f>IF(#REF!="","",#REF!)</f>
        <v>#REF!</v>
      </c>
      <c r="AK72" s="439" t="e">
        <f t="shared" si="6"/>
        <v>#REF!</v>
      </c>
      <c r="AL72" s="436" t="e">
        <v>#VALUE!</v>
      </c>
      <c r="AM72" s="336" t="e">
        <v>#VALUE!</v>
      </c>
      <c r="AN72" s="440" t="e">
        <v>#VALUE!</v>
      </c>
      <c r="AO72" s="441" t="e">
        <v>#VALUE!</v>
      </c>
      <c r="AP72" s="439" t="e">
        <f t="shared" si="7"/>
        <v>#VALUE!</v>
      </c>
      <c r="AQ72" s="439" t="e">
        <f t="shared" si="8"/>
        <v>#REF!</v>
      </c>
      <c r="AR72" s="442" t="e">
        <f t="shared" si="9"/>
        <v>#REF!</v>
      </c>
      <c r="AS72" s="289"/>
    </row>
    <row r="73" spans="1:45" ht="24" customHeight="1" x14ac:dyDescent="0.25">
      <c r="A73" s="334" t="str">
        <f>IF('concesión 2026'!A182="","",'concesión 2026'!A182)</f>
        <v/>
      </c>
      <c r="B73" s="335" t="str">
        <f>IF('concesión 2026'!B182="","",'concesión 2026'!B182)</f>
        <v/>
      </c>
      <c r="C73" s="428" t="str">
        <f>IF('concesión 2026'!C182="","",'concesión 2026'!C182)</f>
        <v/>
      </c>
      <c r="D73" s="428" t="str">
        <f>IF('concesión 2026'!D182="","",'concesión 2026'!D182)</f>
        <v/>
      </c>
      <c r="E73" s="443" t="str">
        <f>IF('concesión 2026'!E182="","",'concesión 2026'!E182)</f>
        <v/>
      </c>
      <c r="F73" s="336" t="str">
        <f>IF('concesión 2026'!I182="","",'concesión 2026'!I182)</f>
        <v/>
      </c>
      <c r="G73" s="444" t="str">
        <f>IF('concesión 2026'!J182="","",'concesión 2026'!J182)</f>
        <v/>
      </c>
      <c r="H73" s="445" t="str">
        <f>IF('concesión 2026'!K182="","",'concesión 2026'!K182)</f>
        <v/>
      </c>
      <c r="I73" s="336" t="str">
        <f>IF('concesión 2026'!L182="","",'concesión 2026'!L182)</f>
        <v/>
      </c>
      <c r="J73" s="336" t="str">
        <f>IF('concesión 2026'!M182="","",'concesión 2026'!M182)</f>
        <v/>
      </c>
      <c r="K73" s="440">
        <f>IF('concesión 2026'!N182="","",'concesión 2026'!N182)</f>
        <v>0</v>
      </c>
      <c r="L73" s="446">
        <f>IF('concesión 2026'!O182="","",'concesión 2026'!O182)</f>
        <v>0</v>
      </c>
      <c r="M73" s="336" t="str">
        <f>IF('concesión 2026'!P182="","",'concesión 2026'!P182)</f>
        <v/>
      </c>
      <c r="N73" s="336" t="str">
        <f>IF('concesión 2026'!Q182="","",'concesión 2026'!Q182)</f>
        <v/>
      </c>
      <c r="O73" s="440" t="str">
        <f>IF('concesión 2026'!R182="","",'concesión 2026'!R182)</f>
        <v/>
      </c>
      <c r="P73" s="447" t="str">
        <f>IF('concesión 2026'!S182="","",'concesión 2026'!S182)</f>
        <v/>
      </c>
      <c r="Q73" s="448" t="str">
        <f>IF('concesión 2026'!T182="","",'concesión 2026'!T182)</f>
        <v/>
      </c>
      <c r="R73" s="449" t="str">
        <f>IF('concesión 2026'!U182="","",'concesión 2026'!U182)</f>
        <v/>
      </c>
      <c r="S73" s="289"/>
      <c r="T73" s="426" t="str">
        <f>IF('concesión 2026'!A182="","",'concesión 2026'!A182)</f>
        <v/>
      </c>
      <c r="U73" s="427" t="str">
        <f>IF('concesión 2026'!B182="","",'concesión 2026'!B182)</f>
        <v/>
      </c>
      <c r="V73" s="428" t="str">
        <f>IF('concesión 2026'!C182="","",'concesión 2026'!C182)</f>
        <v/>
      </c>
      <c r="W73" s="428" t="str">
        <f>IF('concesión 2026'!D182="","",'concesión 2026'!D182)</f>
        <v/>
      </c>
      <c r="X73" s="429" t="str">
        <f>IF('concesión 2026'!E182="","",'concesión 2026'!E182)</f>
        <v/>
      </c>
      <c r="Y73" s="430" t="str">
        <f>IF('concesión 2026'!H182="","",'concesión 2026'!H182)</f>
        <v/>
      </c>
      <c r="Z73" s="431" t="str">
        <f>IF('concesión 2026'!I182="","",'concesión 2026'!I182)</f>
        <v/>
      </c>
      <c r="AA73" s="431" t="str">
        <f>IF('concesión 2026'!J182="","",'concesión 2026'!J182)</f>
        <v/>
      </c>
      <c r="AB73" s="432" t="str">
        <f>IF('concesión 2026'!K182="","",'concesión 2026'!K182)</f>
        <v/>
      </c>
      <c r="AC73" s="433">
        <f>IF('concesión 2026'!N182="","",'concesión 2026'!N182)</f>
        <v>0</v>
      </c>
      <c r="AD73" s="434">
        <f>IF('concesión 2026'!O182="","",'concesión 2026'!O182)</f>
        <v>0</v>
      </c>
      <c r="AE73" s="433" t="str">
        <f>IF('concesión 2026'!R182="","",'concesión 2026'!R182)</f>
        <v/>
      </c>
      <c r="AF73" s="450" t="str">
        <f>IF('concesión 2026'!S182="","",'concesión 2026'!S182)</f>
        <v/>
      </c>
      <c r="AG73" s="436" t="e">
        <f>IF(#REF!="","",#REF!)</f>
        <v>#REF!</v>
      </c>
      <c r="AH73" s="336" t="e">
        <f>IF(#REF!="","",#REF!)</f>
        <v>#REF!</v>
      </c>
      <c r="AI73" s="437" t="e">
        <f>IF(#REF!="","",#REF!)</f>
        <v>#REF!</v>
      </c>
      <c r="AJ73" s="438" t="e">
        <f>IF(#REF!="","",#REF!)</f>
        <v>#REF!</v>
      </c>
      <c r="AK73" s="439" t="e">
        <f t="shared" si="6"/>
        <v>#REF!</v>
      </c>
      <c r="AL73" s="436" t="e">
        <v>#VALUE!</v>
      </c>
      <c r="AM73" s="336" t="e">
        <v>#VALUE!</v>
      </c>
      <c r="AN73" s="440" t="e">
        <v>#VALUE!</v>
      </c>
      <c r="AO73" s="441" t="e">
        <v>#VALUE!</v>
      </c>
      <c r="AP73" s="439" t="e">
        <f t="shared" si="7"/>
        <v>#VALUE!</v>
      </c>
      <c r="AQ73" s="439" t="e">
        <f t="shared" si="8"/>
        <v>#REF!</v>
      </c>
      <c r="AR73" s="442" t="e">
        <f t="shared" si="9"/>
        <v>#REF!</v>
      </c>
      <c r="AS73" s="289"/>
    </row>
    <row r="74" spans="1:45" ht="24" customHeight="1" x14ac:dyDescent="0.25">
      <c r="A74" s="334" t="str">
        <f>IF('concesión 2026'!A183="","",'concesión 2026'!A183)</f>
        <v/>
      </c>
      <c r="B74" s="335" t="str">
        <f>IF('concesión 2026'!B183="","",'concesión 2026'!B183)</f>
        <v/>
      </c>
      <c r="C74" s="428" t="str">
        <f>IF('concesión 2026'!C183="","",'concesión 2026'!C183)</f>
        <v/>
      </c>
      <c r="D74" s="428" t="str">
        <f>IF('concesión 2026'!D183="","",'concesión 2026'!D183)</f>
        <v/>
      </c>
      <c r="E74" s="443" t="str">
        <f>IF('concesión 2026'!E183="","",'concesión 2026'!E183)</f>
        <v/>
      </c>
      <c r="F74" s="336" t="str">
        <f>IF('concesión 2026'!I183="","",'concesión 2026'!I183)</f>
        <v/>
      </c>
      <c r="G74" s="444" t="str">
        <f>IF('concesión 2026'!J183="","",'concesión 2026'!J183)</f>
        <v/>
      </c>
      <c r="H74" s="445" t="str">
        <f>IF('concesión 2026'!K183="","",'concesión 2026'!K183)</f>
        <v/>
      </c>
      <c r="I74" s="336" t="str">
        <f>IF('concesión 2026'!L183="","",'concesión 2026'!L183)</f>
        <v/>
      </c>
      <c r="J74" s="336" t="str">
        <f>IF('concesión 2026'!M183="","",'concesión 2026'!M183)</f>
        <v/>
      </c>
      <c r="K74" s="440">
        <f>IF('concesión 2026'!N183="","",'concesión 2026'!N183)</f>
        <v>0</v>
      </c>
      <c r="L74" s="446">
        <f>IF('concesión 2026'!O183="","",'concesión 2026'!O183)</f>
        <v>0</v>
      </c>
      <c r="M74" s="336" t="str">
        <f>IF('concesión 2026'!P183="","",'concesión 2026'!P183)</f>
        <v/>
      </c>
      <c r="N74" s="336" t="str">
        <f>IF('concesión 2026'!Q183="","",'concesión 2026'!Q183)</f>
        <v/>
      </c>
      <c r="O74" s="440" t="str">
        <f>IF('concesión 2026'!R183="","",'concesión 2026'!R183)</f>
        <v/>
      </c>
      <c r="P74" s="447" t="str">
        <f>IF('concesión 2026'!S183="","",'concesión 2026'!S183)</f>
        <v/>
      </c>
      <c r="Q74" s="448" t="str">
        <f>IF('concesión 2026'!T183="","",'concesión 2026'!T183)</f>
        <v/>
      </c>
      <c r="R74" s="449" t="str">
        <f>IF('concesión 2026'!U183="","",'concesión 2026'!U183)</f>
        <v/>
      </c>
      <c r="S74" s="289"/>
      <c r="T74" s="426" t="str">
        <f>IF('concesión 2026'!A183="","",'concesión 2026'!A183)</f>
        <v/>
      </c>
      <c r="U74" s="427" t="str">
        <f>IF('concesión 2026'!B183="","",'concesión 2026'!B183)</f>
        <v/>
      </c>
      <c r="V74" s="428" t="str">
        <f>IF('concesión 2026'!C183="","",'concesión 2026'!C183)</f>
        <v/>
      </c>
      <c r="W74" s="428" t="str">
        <f>IF('concesión 2026'!D183="","",'concesión 2026'!D183)</f>
        <v/>
      </c>
      <c r="X74" s="429" t="str">
        <f>IF('concesión 2026'!E183="","",'concesión 2026'!E183)</f>
        <v/>
      </c>
      <c r="Y74" s="430" t="str">
        <f>IF('concesión 2026'!H183="","",'concesión 2026'!H183)</f>
        <v/>
      </c>
      <c r="Z74" s="431" t="str">
        <f>IF('concesión 2026'!I183="","",'concesión 2026'!I183)</f>
        <v/>
      </c>
      <c r="AA74" s="431" t="str">
        <f>IF('concesión 2026'!J183="","",'concesión 2026'!J183)</f>
        <v/>
      </c>
      <c r="AB74" s="432" t="str">
        <f>IF('concesión 2026'!K183="","",'concesión 2026'!K183)</f>
        <v/>
      </c>
      <c r="AC74" s="433">
        <f>IF('concesión 2026'!N183="","",'concesión 2026'!N183)</f>
        <v>0</v>
      </c>
      <c r="AD74" s="434">
        <f>IF('concesión 2026'!O183="","",'concesión 2026'!O183)</f>
        <v>0</v>
      </c>
      <c r="AE74" s="433" t="str">
        <f>IF('concesión 2026'!R183="","",'concesión 2026'!R183)</f>
        <v/>
      </c>
      <c r="AF74" s="450" t="str">
        <f>IF('concesión 2026'!S183="","",'concesión 2026'!S183)</f>
        <v/>
      </c>
      <c r="AG74" s="436" t="e">
        <f>IF(#REF!="","",#REF!)</f>
        <v>#REF!</v>
      </c>
      <c r="AH74" s="336" t="e">
        <f>IF(#REF!="","",#REF!)</f>
        <v>#REF!</v>
      </c>
      <c r="AI74" s="437" t="e">
        <f>IF(#REF!="","",#REF!)</f>
        <v>#REF!</v>
      </c>
      <c r="AJ74" s="438" t="e">
        <f>IF(#REF!="","",#REF!)</f>
        <v>#REF!</v>
      </c>
      <c r="AK74" s="439" t="e">
        <f t="shared" si="6"/>
        <v>#REF!</v>
      </c>
      <c r="AL74" s="436" t="e">
        <v>#VALUE!</v>
      </c>
      <c r="AM74" s="336" t="e">
        <v>#VALUE!</v>
      </c>
      <c r="AN74" s="440" t="e">
        <v>#VALUE!</v>
      </c>
      <c r="AO74" s="441" t="e">
        <v>#VALUE!</v>
      </c>
      <c r="AP74" s="439" t="e">
        <f t="shared" si="7"/>
        <v>#VALUE!</v>
      </c>
      <c r="AQ74" s="439" t="e">
        <f t="shared" si="8"/>
        <v>#REF!</v>
      </c>
      <c r="AR74" s="442" t="e">
        <f t="shared" si="9"/>
        <v>#REF!</v>
      </c>
      <c r="AS74" s="289"/>
    </row>
    <row r="75" spans="1:45" ht="24" customHeight="1" x14ac:dyDescent="0.25">
      <c r="A75" s="334" t="str">
        <f>IF('concesión 2026'!A184="","",'concesión 2026'!A184)</f>
        <v/>
      </c>
      <c r="B75" s="335" t="str">
        <f>IF('concesión 2026'!B184="","",'concesión 2026'!B184)</f>
        <v/>
      </c>
      <c r="C75" s="428" t="str">
        <f>IF('concesión 2026'!C184="","",'concesión 2026'!C184)</f>
        <v/>
      </c>
      <c r="D75" s="428" t="str">
        <f>IF('concesión 2026'!D184="","",'concesión 2026'!D184)</f>
        <v/>
      </c>
      <c r="E75" s="443" t="str">
        <f>IF('concesión 2026'!E184="","",'concesión 2026'!E184)</f>
        <v/>
      </c>
      <c r="F75" s="336" t="str">
        <f>IF('concesión 2026'!I184="","",'concesión 2026'!I184)</f>
        <v/>
      </c>
      <c r="G75" s="444" t="str">
        <f>IF('concesión 2026'!J184="","",'concesión 2026'!J184)</f>
        <v/>
      </c>
      <c r="H75" s="445" t="str">
        <f>IF('concesión 2026'!K184="","",'concesión 2026'!K184)</f>
        <v/>
      </c>
      <c r="I75" s="336" t="str">
        <f>IF('concesión 2026'!L184="","",'concesión 2026'!L184)</f>
        <v/>
      </c>
      <c r="J75" s="336" t="str">
        <f>IF('concesión 2026'!M184="","",'concesión 2026'!M184)</f>
        <v/>
      </c>
      <c r="K75" s="440">
        <f>IF('concesión 2026'!N184="","",'concesión 2026'!N184)</f>
        <v>0</v>
      </c>
      <c r="L75" s="446">
        <f>IF('concesión 2026'!O184="","",'concesión 2026'!O184)</f>
        <v>0</v>
      </c>
      <c r="M75" s="336" t="str">
        <f>IF('concesión 2026'!P184="","",'concesión 2026'!P184)</f>
        <v/>
      </c>
      <c r="N75" s="336" t="str">
        <f>IF('concesión 2026'!Q184="","",'concesión 2026'!Q184)</f>
        <v/>
      </c>
      <c r="O75" s="440" t="str">
        <f>IF('concesión 2026'!R184="","",'concesión 2026'!R184)</f>
        <v/>
      </c>
      <c r="P75" s="447" t="str">
        <f>IF('concesión 2026'!S184="","",'concesión 2026'!S184)</f>
        <v/>
      </c>
      <c r="Q75" s="448" t="str">
        <f>IF('concesión 2026'!T184="","",'concesión 2026'!T184)</f>
        <v/>
      </c>
      <c r="R75" s="449" t="str">
        <f>IF('concesión 2026'!U184="","",'concesión 2026'!U184)</f>
        <v/>
      </c>
      <c r="S75" s="289"/>
      <c r="T75" s="426" t="str">
        <f>IF('concesión 2026'!A184="","",'concesión 2026'!A184)</f>
        <v/>
      </c>
      <c r="U75" s="427" t="str">
        <f>IF('concesión 2026'!B184="","",'concesión 2026'!B184)</f>
        <v/>
      </c>
      <c r="V75" s="428" t="str">
        <f>IF('concesión 2026'!C184="","",'concesión 2026'!C184)</f>
        <v/>
      </c>
      <c r="W75" s="428" t="str">
        <f>IF('concesión 2026'!D184="","",'concesión 2026'!D184)</f>
        <v/>
      </c>
      <c r="X75" s="429" t="str">
        <f>IF('concesión 2026'!E184="","",'concesión 2026'!E184)</f>
        <v/>
      </c>
      <c r="Y75" s="430" t="str">
        <f>IF('concesión 2026'!H184="","",'concesión 2026'!H184)</f>
        <v/>
      </c>
      <c r="Z75" s="431" t="str">
        <f>IF('concesión 2026'!I184="","",'concesión 2026'!I184)</f>
        <v/>
      </c>
      <c r="AA75" s="431" t="str">
        <f>IF('concesión 2026'!J184="","",'concesión 2026'!J184)</f>
        <v/>
      </c>
      <c r="AB75" s="432" t="str">
        <f>IF('concesión 2026'!K184="","",'concesión 2026'!K184)</f>
        <v/>
      </c>
      <c r="AC75" s="433">
        <f>IF('concesión 2026'!N184="","",'concesión 2026'!N184)</f>
        <v>0</v>
      </c>
      <c r="AD75" s="434">
        <f>IF('concesión 2026'!O184="","",'concesión 2026'!O184)</f>
        <v>0</v>
      </c>
      <c r="AE75" s="433" t="str">
        <f>IF('concesión 2026'!R184="","",'concesión 2026'!R184)</f>
        <v/>
      </c>
      <c r="AF75" s="450" t="str">
        <f>IF('concesión 2026'!S184="","",'concesión 2026'!S184)</f>
        <v/>
      </c>
      <c r="AG75" s="436" t="e">
        <f>IF(#REF!="","",#REF!)</f>
        <v>#REF!</v>
      </c>
      <c r="AH75" s="336" t="e">
        <f>IF(#REF!="","",#REF!)</f>
        <v>#REF!</v>
      </c>
      <c r="AI75" s="437" t="e">
        <f>IF(#REF!="","",#REF!)</f>
        <v>#REF!</v>
      </c>
      <c r="AJ75" s="438" t="e">
        <f>IF(#REF!="","",#REF!)</f>
        <v>#REF!</v>
      </c>
      <c r="AK75" s="439" t="e">
        <f t="shared" si="6"/>
        <v>#REF!</v>
      </c>
      <c r="AL75" s="436" t="e">
        <v>#VALUE!</v>
      </c>
      <c r="AM75" s="336" t="e">
        <v>#VALUE!</v>
      </c>
      <c r="AN75" s="440" t="e">
        <v>#VALUE!</v>
      </c>
      <c r="AO75" s="441" t="e">
        <v>#VALUE!</v>
      </c>
      <c r="AP75" s="439" t="e">
        <f t="shared" si="7"/>
        <v>#VALUE!</v>
      </c>
      <c r="AQ75" s="439" t="e">
        <f t="shared" si="8"/>
        <v>#REF!</v>
      </c>
      <c r="AR75" s="442" t="e">
        <f t="shared" si="9"/>
        <v>#REF!</v>
      </c>
      <c r="AS75" s="289"/>
    </row>
    <row r="76" spans="1:45" ht="24" customHeight="1" x14ac:dyDescent="0.25">
      <c r="A76" s="334" t="str">
        <f>IF('concesión 2026'!A185="","",'concesión 2026'!A185)</f>
        <v/>
      </c>
      <c r="B76" s="335" t="str">
        <f>IF('concesión 2026'!B185="","",'concesión 2026'!B185)</f>
        <v/>
      </c>
      <c r="C76" s="428" t="str">
        <f>IF('concesión 2026'!C185="","",'concesión 2026'!C185)</f>
        <v/>
      </c>
      <c r="D76" s="428" t="str">
        <f>IF('concesión 2026'!D185="","",'concesión 2026'!D185)</f>
        <v/>
      </c>
      <c r="E76" s="443" t="str">
        <f>IF('concesión 2026'!E185="","",'concesión 2026'!E185)</f>
        <v/>
      </c>
      <c r="F76" s="336" t="str">
        <f>IF('concesión 2026'!I185="","",'concesión 2026'!I185)</f>
        <v/>
      </c>
      <c r="G76" s="444" t="str">
        <f>IF('concesión 2026'!J185="","",'concesión 2026'!J185)</f>
        <v/>
      </c>
      <c r="H76" s="445" t="str">
        <f>IF('concesión 2026'!K185="","",'concesión 2026'!K185)</f>
        <v/>
      </c>
      <c r="I76" s="336" t="str">
        <f>IF('concesión 2026'!L185="","",'concesión 2026'!L185)</f>
        <v/>
      </c>
      <c r="J76" s="336" t="str">
        <f>IF('concesión 2026'!M185="","",'concesión 2026'!M185)</f>
        <v/>
      </c>
      <c r="K76" s="440">
        <f>IF('concesión 2026'!N185="","",'concesión 2026'!N185)</f>
        <v>0</v>
      </c>
      <c r="L76" s="446">
        <f>IF('concesión 2026'!O185="","",'concesión 2026'!O185)</f>
        <v>0</v>
      </c>
      <c r="M76" s="336" t="str">
        <f>IF('concesión 2026'!P185="","",'concesión 2026'!P185)</f>
        <v/>
      </c>
      <c r="N76" s="336" t="str">
        <f>IF('concesión 2026'!Q185="","",'concesión 2026'!Q185)</f>
        <v/>
      </c>
      <c r="O76" s="440" t="str">
        <f>IF('concesión 2026'!R185="","",'concesión 2026'!R185)</f>
        <v/>
      </c>
      <c r="P76" s="447" t="str">
        <f>IF('concesión 2026'!S185="","",'concesión 2026'!S185)</f>
        <v/>
      </c>
      <c r="Q76" s="448" t="str">
        <f>IF('concesión 2026'!T185="","",'concesión 2026'!T185)</f>
        <v/>
      </c>
      <c r="R76" s="449" t="str">
        <f>IF('concesión 2026'!U185="","",'concesión 2026'!U185)</f>
        <v/>
      </c>
      <c r="S76" s="289"/>
      <c r="T76" s="426" t="str">
        <f>IF('concesión 2026'!A185="","",'concesión 2026'!A185)</f>
        <v/>
      </c>
      <c r="U76" s="427" t="str">
        <f>IF('concesión 2026'!B185="","",'concesión 2026'!B185)</f>
        <v/>
      </c>
      <c r="V76" s="428" t="str">
        <f>IF('concesión 2026'!C185="","",'concesión 2026'!C185)</f>
        <v/>
      </c>
      <c r="W76" s="428" t="str">
        <f>IF('concesión 2026'!D185="","",'concesión 2026'!D185)</f>
        <v/>
      </c>
      <c r="X76" s="429" t="str">
        <f>IF('concesión 2026'!E185="","",'concesión 2026'!E185)</f>
        <v/>
      </c>
      <c r="Y76" s="430" t="str">
        <f>IF('concesión 2026'!H185="","",'concesión 2026'!H185)</f>
        <v/>
      </c>
      <c r="Z76" s="431" t="str">
        <f>IF('concesión 2026'!I185="","",'concesión 2026'!I185)</f>
        <v/>
      </c>
      <c r="AA76" s="431" t="str">
        <f>IF('concesión 2026'!J185="","",'concesión 2026'!J185)</f>
        <v/>
      </c>
      <c r="AB76" s="432" t="str">
        <f>IF('concesión 2026'!K185="","",'concesión 2026'!K185)</f>
        <v/>
      </c>
      <c r="AC76" s="433">
        <f>IF('concesión 2026'!N185="","",'concesión 2026'!N185)</f>
        <v>0</v>
      </c>
      <c r="AD76" s="434">
        <f>IF('concesión 2026'!O185="","",'concesión 2026'!O185)</f>
        <v>0</v>
      </c>
      <c r="AE76" s="433" t="str">
        <f>IF('concesión 2026'!R185="","",'concesión 2026'!R185)</f>
        <v/>
      </c>
      <c r="AF76" s="450" t="str">
        <f>IF('concesión 2026'!S185="","",'concesión 2026'!S185)</f>
        <v/>
      </c>
      <c r="AG76" s="436" t="e">
        <f>IF(#REF!="","",#REF!)</f>
        <v>#REF!</v>
      </c>
      <c r="AH76" s="336" t="e">
        <f>IF(#REF!="","",#REF!)</f>
        <v>#REF!</v>
      </c>
      <c r="AI76" s="437" t="e">
        <f>IF(#REF!="","",#REF!)</f>
        <v>#REF!</v>
      </c>
      <c r="AJ76" s="438" t="e">
        <f>IF(#REF!="","",#REF!)</f>
        <v>#REF!</v>
      </c>
      <c r="AK76" s="439" t="e">
        <f t="shared" si="6"/>
        <v>#REF!</v>
      </c>
      <c r="AL76" s="436" t="e">
        <v>#VALUE!</v>
      </c>
      <c r="AM76" s="336" t="e">
        <v>#VALUE!</v>
      </c>
      <c r="AN76" s="440" t="e">
        <v>#VALUE!</v>
      </c>
      <c r="AO76" s="441" t="e">
        <v>#VALUE!</v>
      </c>
      <c r="AP76" s="439" t="e">
        <f t="shared" si="7"/>
        <v>#VALUE!</v>
      </c>
      <c r="AQ76" s="439" t="e">
        <f t="shared" si="8"/>
        <v>#REF!</v>
      </c>
      <c r="AR76" s="442" t="e">
        <f t="shared" si="9"/>
        <v>#REF!</v>
      </c>
      <c r="AS76" s="289"/>
    </row>
    <row r="77" spans="1:45" ht="24" customHeight="1" x14ac:dyDescent="0.25">
      <c r="A77" s="334" t="str">
        <f>IF('concesión 2026'!A186="","",'concesión 2026'!A186)</f>
        <v/>
      </c>
      <c r="B77" s="335" t="str">
        <f>IF('concesión 2026'!B186="","",'concesión 2026'!B186)</f>
        <v/>
      </c>
      <c r="C77" s="428" t="str">
        <f>IF('concesión 2026'!C186="","",'concesión 2026'!C186)</f>
        <v/>
      </c>
      <c r="D77" s="428" t="str">
        <f>IF('concesión 2026'!D186="","",'concesión 2026'!D186)</f>
        <v/>
      </c>
      <c r="E77" s="443" t="str">
        <f>IF('concesión 2026'!E186="","",'concesión 2026'!E186)</f>
        <v/>
      </c>
      <c r="F77" s="336" t="str">
        <f>IF('concesión 2026'!I186="","",'concesión 2026'!I186)</f>
        <v/>
      </c>
      <c r="G77" s="444" t="str">
        <f>IF('concesión 2026'!J186="","",'concesión 2026'!J186)</f>
        <v/>
      </c>
      <c r="H77" s="445" t="str">
        <f>IF('concesión 2026'!K186="","",'concesión 2026'!K186)</f>
        <v/>
      </c>
      <c r="I77" s="336" t="str">
        <f>IF('concesión 2026'!L186="","",'concesión 2026'!L186)</f>
        <v/>
      </c>
      <c r="J77" s="336" t="str">
        <f>IF('concesión 2026'!M186="","",'concesión 2026'!M186)</f>
        <v/>
      </c>
      <c r="K77" s="440">
        <f>IF('concesión 2026'!N186="","",'concesión 2026'!N186)</f>
        <v>0</v>
      </c>
      <c r="L77" s="446">
        <f>IF('concesión 2026'!O186="","",'concesión 2026'!O186)</f>
        <v>0</v>
      </c>
      <c r="M77" s="336" t="str">
        <f>IF('concesión 2026'!P186="","",'concesión 2026'!P186)</f>
        <v/>
      </c>
      <c r="N77" s="336" t="str">
        <f>IF('concesión 2026'!Q186="","",'concesión 2026'!Q186)</f>
        <v/>
      </c>
      <c r="O77" s="440" t="str">
        <f>IF('concesión 2026'!R186="","",'concesión 2026'!R186)</f>
        <v/>
      </c>
      <c r="P77" s="447" t="str">
        <f>IF('concesión 2026'!S186="","",'concesión 2026'!S186)</f>
        <v/>
      </c>
      <c r="Q77" s="448" t="str">
        <f>IF('concesión 2026'!T186="","",'concesión 2026'!T186)</f>
        <v/>
      </c>
      <c r="R77" s="449" t="str">
        <f>IF('concesión 2026'!U186="","",'concesión 2026'!U186)</f>
        <v/>
      </c>
      <c r="S77" s="289"/>
      <c r="T77" s="426" t="str">
        <f>IF('concesión 2026'!A186="","",'concesión 2026'!A186)</f>
        <v/>
      </c>
      <c r="U77" s="427" t="str">
        <f>IF('concesión 2026'!B186="","",'concesión 2026'!B186)</f>
        <v/>
      </c>
      <c r="V77" s="428" t="str">
        <f>IF('concesión 2026'!C186="","",'concesión 2026'!C186)</f>
        <v/>
      </c>
      <c r="W77" s="428" t="str">
        <f>IF('concesión 2026'!D186="","",'concesión 2026'!D186)</f>
        <v/>
      </c>
      <c r="X77" s="429" t="str">
        <f>IF('concesión 2026'!E186="","",'concesión 2026'!E186)</f>
        <v/>
      </c>
      <c r="Y77" s="430" t="str">
        <f>IF('concesión 2026'!H186="","",'concesión 2026'!H186)</f>
        <v/>
      </c>
      <c r="Z77" s="431" t="str">
        <f>IF('concesión 2026'!I186="","",'concesión 2026'!I186)</f>
        <v/>
      </c>
      <c r="AA77" s="431" t="str">
        <f>IF('concesión 2026'!J186="","",'concesión 2026'!J186)</f>
        <v/>
      </c>
      <c r="AB77" s="432" t="str">
        <f>IF('concesión 2026'!K186="","",'concesión 2026'!K186)</f>
        <v/>
      </c>
      <c r="AC77" s="433">
        <f>IF('concesión 2026'!N186="","",'concesión 2026'!N186)</f>
        <v>0</v>
      </c>
      <c r="AD77" s="434">
        <f>IF('concesión 2026'!O186="","",'concesión 2026'!O186)</f>
        <v>0</v>
      </c>
      <c r="AE77" s="433" t="str">
        <f>IF('concesión 2026'!R186="","",'concesión 2026'!R186)</f>
        <v/>
      </c>
      <c r="AF77" s="450" t="str">
        <f>IF('concesión 2026'!S186="","",'concesión 2026'!S186)</f>
        <v/>
      </c>
      <c r="AG77" s="436" t="e">
        <f>IF(#REF!="","",#REF!)</f>
        <v>#REF!</v>
      </c>
      <c r="AH77" s="336" t="e">
        <f>IF(#REF!="","",#REF!)</f>
        <v>#REF!</v>
      </c>
      <c r="AI77" s="437" t="e">
        <f>IF(#REF!="","",#REF!)</f>
        <v>#REF!</v>
      </c>
      <c r="AJ77" s="438" t="e">
        <f>IF(#REF!="","",#REF!)</f>
        <v>#REF!</v>
      </c>
      <c r="AK77" s="439" t="e">
        <f t="shared" si="6"/>
        <v>#REF!</v>
      </c>
      <c r="AL77" s="436" t="e">
        <v>#VALUE!</v>
      </c>
      <c r="AM77" s="336" t="e">
        <v>#VALUE!</v>
      </c>
      <c r="AN77" s="440" t="e">
        <v>#VALUE!</v>
      </c>
      <c r="AO77" s="441" t="e">
        <v>#VALUE!</v>
      </c>
      <c r="AP77" s="439" t="e">
        <f t="shared" si="7"/>
        <v>#VALUE!</v>
      </c>
      <c r="AQ77" s="439" t="e">
        <f t="shared" si="8"/>
        <v>#REF!</v>
      </c>
      <c r="AR77" s="442" t="e">
        <f t="shared" si="9"/>
        <v>#REF!</v>
      </c>
      <c r="AS77" s="289"/>
    </row>
    <row r="78" spans="1:45" ht="24" customHeight="1" x14ac:dyDescent="0.25">
      <c r="A78" s="334" t="str">
        <f>IF('concesión 2026'!A187="","",'concesión 2026'!A187)</f>
        <v/>
      </c>
      <c r="B78" s="335" t="str">
        <f>IF('concesión 2026'!B187="","",'concesión 2026'!B187)</f>
        <v/>
      </c>
      <c r="C78" s="428" t="str">
        <f>IF('concesión 2026'!C187="","",'concesión 2026'!C187)</f>
        <v/>
      </c>
      <c r="D78" s="428" t="str">
        <f>IF('concesión 2026'!D187="","",'concesión 2026'!D187)</f>
        <v/>
      </c>
      <c r="E78" s="443" t="str">
        <f>IF('concesión 2026'!E187="","",'concesión 2026'!E187)</f>
        <v/>
      </c>
      <c r="F78" s="336" t="str">
        <f>IF('concesión 2026'!I187="","",'concesión 2026'!I187)</f>
        <v/>
      </c>
      <c r="G78" s="444" t="str">
        <f>IF('concesión 2026'!J187="","",'concesión 2026'!J187)</f>
        <v/>
      </c>
      <c r="H78" s="445" t="str">
        <f>IF('concesión 2026'!K187="","",'concesión 2026'!K187)</f>
        <v/>
      </c>
      <c r="I78" s="336" t="str">
        <f>IF('concesión 2026'!L187="","",'concesión 2026'!L187)</f>
        <v/>
      </c>
      <c r="J78" s="336" t="str">
        <f>IF('concesión 2026'!M187="","",'concesión 2026'!M187)</f>
        <v/>
      </c>
      <c r="K78" s="440">
        <f>IF('concesión 2026'!N187="","",'concesión 2026'!N187)</f>
        <v>0</v>
      </c>
      <c r="L78" s="446">
        <f>IF('concesión 2026'!O187="","",'concesión 2026'!O187)</f>
        <v>0</v>
      </c>
      <c r="M78" s="336" t="str">
        <f>IF('concesión 2026'!P187="","",'concesión 2026'!P187)</f>
        <v/>
      </c>
      <c r="N78" s="336" t="str">
        <f>IF('concesión 2026'!Q187="","",'concesión 2026'!Q187)</f>
        <v/>
      </c>
      <c r="O78" s="440" t="str">
        <f>IF('concesión 2026'!R187="","",'concesión 2026'!R187)</f>
        <v/>
      </c>
      <c r="P78" s="447" t="str">
        <f>IF('concesión 2026'!S187="","",'concesión 2026'!S187)</f>
        <v/>
      </c>
      <c r="Q78" s="448" t="str">
        <f>IF('concesión 2026'!T187="","",'concesión 2026'!T187)</f>
        <v/>
      </c>
      <c r="R78" s="449" t="str">
        <f>IF('concesión 2026'!U187="","",'concesión 2026'!U187)</f>
        <v/>
      </c>
      <c r="S78" s="289"/>
      <c r="T78" s="426" t="str">
        <f>IF('concesión 2026'!A187="","",'concesión 2026'!A187)</f>
        <v/>
      </c>
      <c r="U78" s="427" t="str">
        <f>IF('concesión 2026'!B187="","",'concesión 2026'!B187)</f>
        <v/>
      </c>
      <c r="V78" s="428" t="str">
        <f>IF('concesión 2026'!C187="","",'concesión 2026'!C187)</f>
        <v/>
      </c>
      <c r="W78" s="428" t="str">
        <f>IF('concesión 2026'!D187="","",'concesión 2026'!D187)</f>
        <v/>
      </c>
      <c r="X78" s="429" t="str">
        <f>IF('concesión 2026'!E187="","",'concesión 2026'!E187)</f>
        <v/>
      </c>
      <c r="Y78" s="430" t="str">
        <f>IF('concesión 2026'!H187="","",'concesión 2026'!H187)</f>
        <v/>
      </c>
      <c r="Z78" s="431" t="str">
        <f>IF('concesión 2026'!I187="","",'concesión 2026'!I187)</f>
        <v/>
      </c>
      <c r="AA78" s="431" t="str">
        <f>IF('concesión 2026'!J187="","",'concesión 2026'!J187)</f>
        <v/>
      </c>
      <c r="AB78" s="432" t="str">
        <f>IF('concesión 2026'!K187="","",'concesión 2026'!K187)</f>
        <v/>
      </c>
      <c r="AC78" s="433">
        <f>IF('concesión 2026'!N187="","",'concesión 2026'!N187)</f>
        <v>0</v>
      </c>
      <c r="AD78" s="434">
        <f>IF('concesión 2026'!O187="","",'concesión 2026'!O187)</f>
        <v>0</v>
      </c>
      <c r="AE78" s="433" t="str">
        <f>IF('concesión 2026'!R187="","",'concesión 2026'!R187)</f>
        <v/>
      </c>
      <c r="AF78" s="450" t="str">
        <f>IF('concesión 2026'!S187="","",'concesión 2026'!S187)</f>
        <v/>
      </c>
      <c r="AG78" s="436" t="e">
        <f>IF(#REF!="","",#REF!)</f>
        <v>#REF!</v>
      </c>
      <c r="AH78" s="336" t="e">
        <f>IF(#REF!="","",#REF!)</f>
        <v>#REF!</v>
      </c>
      <c r="AI78" s="437" t="e">
        <f>IF(#REF!="","",#REF!)</f>
        <v>#REF!</v>
      </c>
      <c r="AJ78" s="438" t="e">
        <f>IF(#REF!="","",#REF!)</f>
        <v>#REF!</v>
      </c>
      <c r="AK78" s="439" t="e">
        <f t="shared" si="6"/>
        <v>#REF!</v>
      </c>
      <c r="AL78" s="436" t="e">
        <v>#VALUE!</v>
      </c>
      <c r="AM78" s="336" t="e">
        <v>#VALUE!</v>
      </c>
      <c r="AN78" s="440" t="e">
        <v>#VALUE!</v>
      </c>
      <c r="AO78" s="441" t="e">
        <v>#VALUE!</v>
      </c>
      <c r="AP78" s="439" t="e">
        <f t="shared" si="7"/>
        <v>#VALUE!</v>
      </c>
      <c r="AQ78" s="439" t="e">
        <f t="shared" si="8"/>
        <v>#REF!</v>
      </c>
      <c r="AR78" s="442" t="e">
        <f t="shared" si="9"/>
        <v>#REF!</v>
      </c>
      <c r="AS78" s="289"/>
    </row>
    <row r="79" spans="1:45" ht="24" customHeight="1" x14ac:dyDescent="0.25">
      <c r="A79" s="334" t="str">
        <f>IF('concesión 2026'!A188="","",'concesión 2026'!A188)</f>
        <v/>
      </c>
      <c r="B79" s="335" t="str">
        <f>IF('concesión 2026'!B188="","",'concesión 2026'!B188)</f>
        <v/>
      </c>
      <c r="C79" s="428" t="str">
        <f>IF('concesión 2026'!C188="","",'concesión 2026'!C188)</f>
        <v/>
      </c>
      <c r="D79" s="428" t="str">
        <f>IF('concesión 2026'!D188="","",'concesión 2026'!D188)</f>
        <v/>
      </c>
      <c r="E79" s="443" t="str">
        <f>IF('concesión 2026'!E188="","",'concesión 2026'!E188)</f>
        <v/>
      </c>
      <c r="F79" s="336" t="str">
        <f>IF('concesión 2026'!I188="","",'concesión 2026'!I188)</f>
        <v/>
      </c>
      <c r="G79" s="444" t="str">
        <f>IF('concesión 2026'!J188="","",'concesión 2026'!J188)</f>
        <v/>
      </c>
      <c r="H79" s="445" t="str">
        <f>IF('concesión 2026'!K188="","",'concesión 2026'!K188)</f>
        <v/>
      </c>
      <c r="I79" s="336" t="str">
        <f>IF('concesión 2026'!L188="","",'concesión 2026'!L188)</f>
        <v/>
      </c>
      <c r="J79" s="336" t="str">
        <f>IF('concesión 2026'!M188="","",'concesión 2026'!M188)</f>
        <v/>
      </c>
      <c r="K79" s="440">
        <f>IF('concesión 2026'!N188="","",'concesión 2026'!N188)</f>
        <v>0</v>
      </c>
      <c r="L79" s="446">
        <f>IF('concesión 2026'!O188="","",'concesión 2026'!O188)</f>
        <v>0</v>
      </c>
      <c r="M79" s="336" t="str">
        <f>IF('concesión 2026'!P188="","",'concesión 2026'!P188)</f>
        <v/>
      </c>
      <c r="N79" s="336" t="str">
        <f>IF('concesión 2026'!Q188="","",'concesión 2026'!Q188)</f>
        <v/>
      </c>
      <c r="O79" s="440" t="str">
        <f>IF('concesión 2026'!R188="","",'concesión 2026'!R188)</f>
        <v/>
      </c>
      <c r="P79" s="447" t="str">
        <f>IF('concesión 2026'!S188="","",'concesión 2026'!S188)</f>
        <v/>
      </c>
      <c r="Q79" s="448" t="str">
        <f>IF('concesión 2026'!T188="","",'concesión 2026'!T188)</f>
        <v/>
      </c>
      <c r="R79" s="449" t="str">
        <f>IF('concesión 2026'!U188="","",'concesión 2026'!U188)</f>
        <v/>
      </c>
      <c r="S79" s="289"/>
      <c r="T79" s="426" t="str">
        <f>IF('concesión 2026'!A188="","",'concesión 2026'!A188)</f>
        <v/>
      </c>
      <c r="U79" s="427" t="str">
        <f>IF('concesión 2026'!B188="","",'concesión 2026'!B188)</f>
        <v/>
      </c>
      <c r="V79" s="428" t="str">
        <f>IF('concesión 2026'!C188="","",'concesión 2026'!C188)</f>
        <v/>
      </c>
      <c r="W79" s="428" t="str">
        <f>IF('concesión 2026'!D188="","",'concesión 2026'!D188)</f>
        <v/>
      </c>
      <c r="X79" s="429" t="str">
        <f>IF('concesión 2026'!E188="","",'concesión 2026'!E188)</f>
        <v/>
      </c>
      <c r="Y79" s="430" t="str">
        <f>IF('concesión 2026'!H188="","",'concesión 2026'!H188)</f>
        <v/>
      </c>
      <c r="Z79" s="431" t="str">
        <f>IF('concesión 2026'!I188="","",'concesión 2026'!I188)</f>
        <v/>
      </c>
      <c r="AA79" s="431" t="str">
        <f>IF('concesión 2026'!J188="","",'concesión 2026'!J188)</f>
        <v/>
      </c>
      <c r="AB79" s="432" t="str">
        <f>IF('concesión 2026'!K188="","",'concesión 2026'!K188)</f>
        <v/>
      </c>
      <c r="AC79" s="433">
        <f>IF('concesión 2026'!N188="","",'concesión 2026'!N188)</f>
        <v>0</v>
      </c>
      <c r="AD79" s="434">
        <f>IF('concesión 2026'!O188="","",'concesión 2026'!O188)</f>
        <v>0</v>
      </c>
      <c r="AE79" s="433" t="str">
        <f>IF('concesión 2026'!R188="","",'concesión 2026'!R188)</f>
        <v/>
      </c>
      <c r="AF79" s="450" t="str">
        <f>IF('concesión 2026'!S188="","",'concesión 2026'!S188)</f>
        <v/>
      </c>
      <c r="AG79" s="436" t="e">
        <f>IF(#REF!="","",#REF!)</f>
        <v>#REF!</v>
      </c>
      <c r="AH79" s="336" t="e">
        <f>IF(#REF!="","",#REF!)</f>
        <v>#REF!</v>
      </c>
      <c r="AI79" s="437" t="e">
        <f>IF(#REF!="","",#REF!)</f>
        <v>#REF!</v>
      </c>
      <c r="AJ79" s="438" t="e">
        <f>IF(#REF!="","",#REF!)</f>
        <v>#REF!</v>
      </c>
      <c r="AK79" s="439" t="e">
        <f t="shared" si="6"/>
        <v>#REF!</v>
      </c>
      <c r="AL79" s="436" t="e">
        <v>#VALUE!</v>
      </c>
      <c r="AM79" s="336" t="e">
        <v>#VALUE!</v>
      </c>
      <c r="AN79" s="440" t="e">
        <v>#VALUE!</v>
      </c>
      <c r="AO79" s="441" t="e">
        <v>#VALUE!</v>
      </c>
      <c r="AP79" s="439" t="e">
        <f t="shared" si="7"/>
        <v>#VALUE!</v>
      </c>
      <c r="AQ79" s="439" t="e">
        <f t="shared" si="8"/>
        <v>#REF!</v>
      </c>
      <c r="AR79" s="442" t="e">
        <f t="shared" si="9"/>
        <v>#REF!</v>
      </c>
      <c r="AS79" s="289"/>
    </row>
    <row r="80" spans="1:45" ht="24" customHeight="1" x14ac:dyDescent="0.25">
      <c r="A80" s="334" t="str">
        <f>IF('concesión 2026'!A189="","",'concesión 2026'!A189)</f>
        <v/>
      </c>
      <c r="B80" s="335" t="str">
        <f>IF('concesión 2026'!B189="","",'concesión 2026'!B189)</f>
        <v/>
      </c>
      <c r="C80" s="428" t="str">
        <f>IF('concesión 2026'!C189="","",'concesión 2026'!C189)</f>
        <v/>
      </c>
      <c r="D80" s="428" t="str">
        <f>IF('concesión 2026'!D189="","",'concesión 2026'!D189)</f>
        <v/>
      </c>
      <c r="E80" s="443" t="str">
        <f>IF('concesión 2026'!E189="","",'concesión 2026'!E189)</f>
        <v/>
      </c>
      <c r="F80" s="336" t="str">
        <f>IF('concesión 2026'!I189="","",'concesión 2026'!I189)</f>
        <v/>
      </c>
      <c r="G80" s="444" t="str">
        <f>IF('concesión 2026'!J189="","",'concesión 2026'!J189)</f>
        <v/>
      </c>
      <c r="H80" s="445" t="str">
        <f>IF('concesión 2026'!K189="","",'concesión 2026'!K189)</f>
        <v/>
      </c>
      <c r="I80" s="336" t="str">
        <f>IF('concesión 2026'!L189="","",'concesión 2026'!L189)</f>
        <v/>
      </c>
      <c r="J80" s="336" t="str">
        <f>IF('concesión 2026'!M189="","",'concesión 2026'!M189)</f>
        <v/>
      </c>
      <c r="K80" s="440">
        <f>IF('concesión 2026'!N189="","",'concesión 2026'!N189)</f>
        <v>0</v>
      </c>
      <c r="L80" s="446">
        <f>IF('concesión 2026'!O189="","",'concesión 2026'!O189)</f>
        <v>0</v>
      </c>
      <c r="M80" s="336" t="str">
        <f>IF('concesión 2026'!P189="","",'concesión 2026'!P189)</f>
        <v/>
      </c>
      <c r="N80" s="336" t="str">
        <f>IF('concesión 2026'!Q189="","",'concesión 2026'!Q189)</f>
        <v/>
      </c>
      <c r="O80" s="440" t="str">
        <f>IF('concesión 2026'!R189="","",'concesión 2026'!R189)</f>
        <v/>
      </c>
      <c r="P80" s="447" t="str">
        <f>IF('concesión 2026'!S189="","",'concesión 2026'!S189)</f>
        <v/>
      </c>
      <c r="Q80" s="448" t="str">
        <f>IF('concesión 2026'!T189="","",'concesión 2026'!T189)</f>
        <v/>
      </c>
      <c r="R80" s="449" t="str">
        <f>IF('concesión 2026'!U189="","",'concesión 2026'!U189)</f>
        <v/>
      </c>
      <c r="S80" s="289"/>
      <c r="T80" s="426" t="str">
        <f>IF('concesión 2026'!A189="","",'concesión 2026'!A189)</f>
        <v/>
      </c>
      <c r="U80" s="427" t="str">
        <f>IF('concesión 2026'!B189="","",'concesión 2026'!B189)</f>
        <v/>
      </c>
      <c r="V80" s="428" t="str">
        <f>IF('concesión 2026'!C189="","",'concesión 2026'!C189)</f>
        <v/>
      </c>
      <c r="W80" s="428" t="str">
        <f>IF('concesión 2026'!D189="","",'concesión 2026'!D189)</f>
        <v/>
      </c>
      <c r="X80" s="429" t="str">
        <f>IF('concesión 2026'!E189="","",'concesión 2026'!E189)</f>
        <v/>
      </c>
      <c r="Y80" s="430" t="str">
        <f>IF('concesión 2026'!H189="","",'concesión 2026'!H189)</f>
        <v/>
      </c>
      <c r="Z80" s="431" t="str">
        <f>IF('concesión 2026'!I189="","",'concesión 2026'!I189)</f>
        <v/>
      </c>
      <c r="AA80" s="431" t="str">
        <f>IF('concesión 2026'!J189="","",'concesión 2026'!J189)</f>
        <v/>
      </c>
      <c r="AB80" s="432" t="str">
        <f>IF('concesión 2026'!K189="","",'concesión 2026'!K189)</f>
        <v/>
      </c>
      <c r="AC80" s="433">
        <f>IF('concesión 2026'!N189="","",'concesión 2026'!N189)</f>
        <v>0</v>
      </c>
      <c r="AD80" s="434">
        <f>IF('concesión 2026'!O189="","",'concesión 2026'!O189)</f>
        <v>0</v>
      </c>
      <c r="AE80" s="433" t="str">
        <f>IF('concesión 2026'!R189="","",'concesión 2026'!R189)</f>
        <v/>
      </c>
      <c r="AF80" s="450" t="str">
        <f>IF('concesión 2026'!S189="","",'concesión 2026'!S189)</f>
        <v/>
      </c>
      <c r="AG80" s="436" t="e">
        <f>IF(#REF!="","",#REF!)</f>
        <v>#REF!</v>
      </c>
      <c r="AH80" s="336" t="e">
        <f>IF(#REF!="","",#REF!)</f>
        <v>#REF!</v>
      </c>
      <c r="AI80" s="437" t="e">
        <f>IF(#REF!="","",#REF!)</f>
        <v>#REF!</v>
      </c>
      <c r="AJ80" s="438" t="e">
        <f>IF(#REF!="","",#REF!)</f>
        <v>#REF!</v>
      </c>
      <c r="AK80" s="439" t="e">
        <f t="shared" si="6"/>
        <v>#REF!</v>
      </c>
      <c r="AL80" s="436" t="e">
        <v>#VALUE!</v>
      </c>
      <c r="AM80" s="336" t="e">
        <v>#VALUE!</v>
      </c>
      <c r="AN80" s="440" t="e">
        <v>#VALUE!</v>
      </c>
      <c r="AO80" s="441" t="e">
        <v>#VALUE!</v>
      </c>
      <c r="AP80" s="439" t="e">
        <f t="shared" si="7"/>
        <v>#VALUE!</v>
      </c>
      <c r="AQ80" s="439" t="e">
        <f t="shared" si="8"/>
        <v>#REF!</v>
      </c>
      <c r="AR80" s="442" t="e">
        <f t="shared" si="9"/>
        <v>#REF!</v>
      </c>
      <c r="AS80" s="289"/>
    </row>
    <row r="81" spans="1:45" ht="24" customHeight="1" x14ac:dyDescent="0.25">
      <c r="A81" s="334" t="str">
        <f>IF('concesión 2026'!A190="","",'concesión 2026'!A190)</f>
        <v/>
      </c>
      <c r="B81" s="335" t="str">
        <f>IF('concesión 2026'!B190="","",'concesión 2026'!B190)</f>
        <v/>
      </c>
      <c r="C81" s="428" t="str">
        <f>IF('concesión 2026'!C190="","",'concesión 2026'!C190)</f>
        <v/>
      </c>
      <c r="D81" s="428" t="str">
        <f>IF('concesión 2026'!D190="","",'concesión 2026'!D190)</f>
        <v/>
      </c>
      <c r="E81" s="443" t="str">
        <f>IF('concesión 2026'!E190="","",'concesión 2026'!E190)</f>
        <v/>
      </c>
      <c r="F81" s="336" t="str">
        <f>IF('concesión 2026'!I190="","",'concesión 2026'!I190)</f>
        <v/>
      </c>
      <c r="G81" s="444" t="str">
        <f>IF('concesión 2026'!J190="","",'concesión 2026'!J190)</f>
        <v/>
      </c>
      <c r="H81" s="445" t="str">
        <f>IF('concesión 2026'!K190="","",'concesión 2026'!K190)</f>
        <v/>
      </c>
      <c r="I81" s="336" t="str">
        <f>IF('concesión 2026'!L190="","",'concesión 2026'!L190)</f>
        <v/>
      </c>
      <c r="J81" s="336" t="str">
        <f>IF('concesión 2026'!M190="","",'concesión 2026'!M190)</f>
        <v/>
      </c>
      <c r="K81" s="440">
        <f>IF('concesión 2026'!N190="","",'concesión 2026'!N190)</f>
        <v>0</v>
      </c>
      <c r="L81" s="446">
        <f>IF('concesión 2026'!O190="","",'concesión 2026'!O190)</f>
        <v>0</v>
      </c>
      <c r="M81" s="336" t="str">
        <f>IF('concesión 2026'!P190="","",'concesión 2026'!P190)</f>
        <v/>
      </c>
      <c r="N81" s="336" t="str">
        <f>IF('concesión 2026'!Q190="","",'concesión 2026'!Q190)</f>
        <v/>
      </c>
      <c r="O81" s="440" t="str">
        <f>IF('concesión 2026'!R190="","",'concesión 2026'!R190)</f>
        <v/>
      </c>
      <c r="P81" s="447" t="str">
        <f>IF('concesión 2026'!S190="","",'concesión 2026'!S190)</f>
        <v/>
      </c>
      <c r="Q81" s="448" t="str">
        <f>IF('concesión 2026'!T190="","",'concesión 2026'!T190)</f>
        <v/>
      </c>
      <c r="R81" s="449" t="str">
        <f>IF('concesión 2026'!U190="","",'concesión 2026'!U190)</f>
        <v/>
      </c>
      <c r="S81" s="289"/>
      <c r="T81" s="426" t="str">
        <f>IF('concesión 2026'!A190="","",'concesión 2026'!A190)</f>
        <v/>
      </c>
      <c r="U81" s="427" t="str">
        <f>IF('concesión 2026'!B190="","",'concesión 2026'!B190)</f>
        <v/>
      </c>
      <c r="V81" s="428" t="str">
        <f>IF('concesión 2026'!C190="","",'concesión 2026'!C190)</f>
        <v/>
      </c>
      <c r="W81" s="428" t="str">
        <f>IF('concesión 2026'!D190="","",'concesión 2026'!D190)</f>
        <v/>
      </c>
      <c r="X81" s="429" t="str">
        <f>IF('concesión 2026'!E190="","",'concesión 2026'!E190)</f>
        <v/>
      </c>
      <c r="Y81" s="430" t="str">
        <f>IF('concesión 2026'!H190="","",'concesión 2026'!H190)</f>
        <v/>
      </c>
      <c r="Z81" s="431" t="str">
        <f>IF('concesión 2026'!I190="","",'concesión 2026'!I190)</f>
        <v/>
      </c>
      <c r="AA81" s="431" t="str">
        <f>IF('concesión 2026'!J190="","",'concesión 2026'!J190)</f>
        <v/>
      </c>
      <c r="AB81" s="432" t="str">
        <f>IF('concesión 2026'!K190="","",'concesión 2026'!K190)</f>
        <v/>
      </c>
      <c r="AC81" s="433">
        <f>IF('concesión 2026'!N190="","",'concesión 2026'!N190)</f>
        <v>0</v>
      </c>
      <c r="AD81" s="434">
        <f>IF('concesión 2026'!O190="","",'concesión 2026'!O190)</f>
        <v>0</v>
      </c>
      <c r="AE81" s="433" t="str">
        <f>IF('concesión 2026'!R190="","",'concesión 2026'!R190)</f>
        <v/>
      </c>
      <c r="AF81" s="450" t="str">
        <f>IF('concesión 2026'!S190="","",'concesión 2026'!S190)</f>
        <v/>
      </c>
      <c r="AG81" s="436" t="e">
        <f>IF(#REF!="","",#REF!)</f>
        <v>#REF!</v>
      </c>
      <c r="AH81" s="336" t="e">
        <f>IF(#REF!="","",#REF!)</f>
        <v>#REF!</v>
      </c>
      <c r="AI81" s="437" t="e">
        <f>IF(#REF!="","",#REF!)</f>
        <v>#REF!</v>
      </c>
      <c r="AJ81" s="438" t="e">
        <f>IF(#REF!="","",#REF!)</f>
        <v>#REF!</v>
      </c>
      <c r="AK81" s="439" t="e">
        <f t="shared" si="6"/>
        <v>#REF!</v>
      </c>
      <c r="AL81" s="436" t="e">
        <v>#VALUE!</v>
      </c>
      <c r="AM81" s="336" t="e">
        <v>#VALUE!</v>
      </c>
      <c r="AN81" s="440" t="e">
        <v>#VALUE!</v>
      </c>
      <c r="AO81" s="441" t="e">
        <v>#VALUE!</v>
      </c>
      <c r="AP81" s="439" t="e">
        <f t="shared" si="7"/>
        <v>#VALUE!</v>
      </c>
      <c r="AQ81" s="439" t="e">
        <f t="shared" si="8"/>
        <v>#REF!</v>
      </c>
      <c r="AR81" s="442" t="e">
        <f t="shared" si="9"/>
        <v>#REF!</v>
      </c>
      <c r="AS81" s="289"/>
    </row>
    <row r="82" spans="1:45" ht="24" customHeight="1" x14ac:dyDescent="0.25">
      <c r="A82" s="334" t="str">
        <f>IF('concesión 2026'!A191="","",'concesión 2026'!A191)</f>
        <v/>
      </c>
      <c r="B82" s="335" t="str">
        <f>IF('concesión 2026'!B191="","",'concesión 2026'!B191)</f>
        <v/>
      </c>
      <c r="C82" s="428" t="str">
        <f>IF('concesión 2026'!C191="","",'concesión 2026'!C191)</f>
        <v/>
      </c>
      <c r="D82" s="428" t="str">
        <f>IF('concesión 2026'!D191="","",'concesión 2026'!D191)</f>
        <v/>
      </c>
      <c r="E82" s="443" t="str">
        <f>IF('concesión 2026'!E191="","",'concesión 2026'!E191)</f>
        <v/>
      </c>
      <c r="F82" s="336" t="str">
        <f>IF('concesión 2026'!I191="","",'concesión 2026'!I191)</f>
        <v/>
      </c>
      <c r="G82" s="444" t="str">
        <f>IF('concesión 2026'!J191="","",'concesión 2026'!J191)</f>
        <v/>
      </c>
      <c r="H82" s="445" t="str">
        <f>IF('concesión 2026'!K191="","",'concesión 2026'!K191)</f>
        <v/>
      </c>
      <c r="I82" s="336" t="str">
        <f>IF('concesión 2026'!L191="","",'concesión 2026'!L191)</f>
        <v/>
      </c>
      <c r="J82" s="336" t="str">
        <f>IF('concesión 2026'!M191="","",'concesión 2026'!M191)</f>
        <v/>
      </c>
      <c r="K82" s="440">
        <f>IF('concesión 2026'!N191="","",'concesión 2026'!N191)</f>
        <v>0</v>
      </c>
      <c r="L82" s="446">
        <f>IF('concesión 2026'!O191="","",'concesión 2026'!O191)</f>
        <v>0</v>
      </c>
      <c r="M82" s="336" t="str">
        <f>IF('concesión 2026'!P191="","",'concesión 2026'!P191)</f>
        <v/>
      </c>
      <c r="N82" s="336" t="str">
        <f>IF('concesión 2026'!Q191="","",'concesión 2026'!Q191)</f>
        <v/>
      </c>
      <c r="O82" s="440" t="str">
        <f>IF('concesión 2026'!R191="","",'concesión 2026'!R191)</f>
        <v/>
      </c>
      <c r="P82" s="447" t="str">
        <f>IF('concesión 2026'!S191="","",'concesión 2026'!S191)</f>
        <v/>
      </c>
      <c r="Q82" s="448" t="str">
        <f>IF('concesión 2026'!T191="","",'concesión 2026'!T191)</f>
        <v/>
      </c>
      <c r="R82" s="449" t="str">
        <f>IF('concesión 2026'!U191="","",'concesión 2026'!U191)</f>
        <v/>
      </c>
      <c r="S82" s="289"/>
      <c r="T82" s="426" t="str">
        <f>IF('concesión 2026'!A191="","",'concesión 2026'!A191)</f>
        <v/>
      </c>
      <c r="U82" s="427" t="str">
        <f>IF('concesión 2026'!B191="","",'concesión 2026'!B191)</f>
        <v/>
      </c>
      <c r="V82" s="428" t="str">
        <f>IF('concesión 2026'!C191="","",'concesión 2026'!C191)</f>
        <v/>
      </c>
      <c r="W82" s="428" t="str">
        <f>IF('concesión 2026'!D191="","",'concesión 2026'!D191)</f>
        <v/>
      </c>
      <c r="X82" s="429" t="str">
        <f>IF('concesión 2026'!E191="","",'concesión 2026'!E191)</f>
        <v/>
      </c>
      <c r="Y82" s="430" t="str">
        <f>IF('concesión 2026'!H191="","",'concesión 2026'!H191)</f>
        <v/>
      </c>
      <c r="Z82" s="431" t="str">
        <f>IF('concesión 2026'!I191="","",'concesión 2026'!I191)</f>
        <v/>
      </c>
      <c r="AA82" s="431" t="str">
        <f>IF('concesión 2026'!J191="","",'concesión 2026'!J191)</f>
        <v/>
      </c>
      <c r="AB82" s="432" t="str">
        <f>IF('concesión 2026'!K191="","",'concesión 2026'!K191)</f>
        <v/>
      </c>
      <c r="AC82" s="433">
        <f>IF('concesión 2026'!N191="","",'concesión 2026'!N191)</f>
        <v>0</v>
      </c>
      <c r="AD82" s="434">
        <f>IF('concesión 2026'!O191="","",'concesión 2026'!O191)</f>
        <v>0</v>
      </c>
      <c r="AE82" s="433" t="str">
        <f>IF('concesión 2026'!R191="","",'concesión 2026'!R191)</f>
        <v/>
      </c>
      <c r="AF82" s="450" t="str">
        <f>IF('concesión 2026'!S191="","",'concesión 2026'!S191)</f>
        <v/>
      </c>
      <c r="AG82" s="436" t="e">
        <f>IF(#REF!="","",#REF!)</f>
        <v>#REF!</v>
      </c>
      <c r="AH82" s="336" t="e">
        <f>IF(#REF!="","",#REF!)</f>
        <v>#REF!</v>
      </c>
      <c r="AI82" s="437" t="e">
        <f>IF(#REF!="","",#REF!)</f>
        <v>#REF!</v>
      </c>
      <c r="AJ82" s="438" t="e">
        <f>IF(#REF!="","",#REF!)</f>
        <v>#REF!</v>
      </c>
      <c r="AK82" s="439" t="e">
        <f t="shared" si="6"/>
        <v>#REF!</v>
      </c>
      <c r="AL82" s="436" t="e">
        <v>#VALUE!</v>
      </c>
      <c r="AM82" s="336" t="e">
        <v>#VALUE!</v>
      </c>
      <c r="AN82" s="440" t="e">
        <v>#VALUE!</v>
      </c>
      <c r="AO82" s="441" t="e">
        <v>#VALUE!</v>
      </c>
      <c r="AP82" s="439" t="e">
        <f t="shared" si="7"/>
        <v>#VALUE!</v>
      </c>
      <c r="AQ82" s="439" t="e">
        <f t="shared" si="8"/>
        <v>#REF!</v>
      </c>
      <c r="AR82" s="442" t="e">
        <f t="shared" si="9"/>
        <v>#REF!</v>
      </c>
      <c r="AS82" s="289"/>
    </row>
    <row r="83" spans="1:45" ht="24" customHeight="1" x14ac:dyDescent="0.25">
      <c r="A83" s="334" t="str">
        <f>IF('concesión 2026'!A192="","",'concesión 2026'!A192)</f>
        <v/>
      </c>
      <c r="B83" s="335" t="str">
        <f>IF('concesión 2026'!B192="","",'concesión 2026'!B192)</f>
        <v/>
      </c>
      <c r="C83" s="428" t="str">
        <f>IF('concesión 2026'!C192="","",'concesión 2026'!C192)</f>
        <v/>
      </c>
      <c r="D83" s="428" t="str">
        <f>IF('concesión 2026'!D192="","",'concesión 2026'!D192)</f>
        <v/>
      </c>
      <c r="E83" s="443" t="str">
        <f>IF('concesión 2026'!E192="","",'concesión 2026'!E192)</f>
        <v/>
      </c>
      <c r="F83" s="336" t="str">
        <f>IF('concesión 2026'!I192="","",'concesión 2026'!I192)</f>
        <v/>
      </c>
      <c r="G83" s="444" t="str">
        <f>IF('concesión 2026'!J192="","",'concesión 2026'!J192)</f>
        <v/>
      </c>
      <c r="H83" s="445" t="str">
        <f>IF('concesión 2026'!K192="","",'concesión 2026'!K192)</f>
        <v/>
      </c>
      <c r="I83" s="336" t="str">
        <f>IF('concesión 2026'!L192="","",'concesión 2026'!L192)</f>
        <v/>
      </c>
      <c r="J83" s="336" t="str">
        <f>IF('concesión 2026'!M192="","",'concesión 2026'!M192)</f>
        <v/>
      </c>
      <c r="K83" s="440">
        <f>IF('concesión 2026'!N192="","",'concesión 2026'!N192)</f>
        <v>0</v>
      </c>
      <c r="L83" s="446">
        <f>IF('concesión 2026'!O192="","",'concesión 2026'!O192)</f>
        <v>0</v>
      </c>
      <c r="M83" s="336" t="str">
        <f>IF('concesión 2026'!P192="","",'concesión 2026'!P192)</f>
        <v/>
      </c>
      <c r="N83" s="336" t="str">
        <f>IF('concesión 2026'!Q192="","",'concesión 2026'!Q192)</f>
        <v/>
      </c>
      <c r="O83" s="440" t="str">
        <f>IF('concesión 2026'!R192="","",'concesión 2026'!R192)</f>
        <v/>
      </c>
      <c r="P83" s="447" t="str">
        <f>IF('concesión 2026'!S192="","",'concesión 2026'!S192)</f>
        <v/>
      </c>
      <c r="Q83" s="448" t="str">
        <f>IF('concesión 2026'!T192="","",'concesión 2026'!T192)</f>
        <v/>
      </c>
      <c r="R83" s="449" t="str">
        <f>IF('concesión 2026'!U192="","",'concesión 2026'!U192)</f>
        <v/>
      </c>
      <c r="S83" s="289"/>
      <c r="T83" s="426" t="str">
        <f>IF('concesión 2026'!A192="","",'concesión 2026'!A192)</f>
        <v/>
      </c>
      <c r="U83" s="427" t="str">
        <f>IF('concesión 2026'!B192="","",'concesión 2026'!B192)</f>
        <v/>
      </c>
      <c r="V83" s="428" t="str">
        <f>IF('concesión 2026'!C192="","",'concesión 2026'!C192)</f>
        <v/>
      </c>
      <c r="W83" s="428" t="str">
        <f>IF('concesión 2026'!D192="","",'concesión 2026'!D192)</f>
        <v/>
      </c>
      <c r="X83" s="429" t="str">
        <f>IF('concesión 2026'!E192="","",'concesión 2026'!E192)</f>
        <v/>
      </c>
      <c r="Y83" s="430" t="str">
        <f>IF('concesión 2026'!H192="","",'concesión 2026'!H192)</f>
        <v/>
      </c>
      <c r="Z83" s="431" t="str">
        <f>IF('concesión 2026'!I192="","",'concesión 2026'!I192)</f>
        <v/>
      </c>
      <c r="AA83" s="431" t="str">
        <f>IF('concesión 2026'!J192="","",'concesión 2026'!J192)</f>
        <v/>
      </c>
      <c r="AB83" s="432" t="str">
        <f>IF('concesión 2026'!K192="","",'concesión 2026'!K192)</f>
        <v/>
      </c>
      <c r="AC83" s="433">
        <f>IF('concesión 2026'!N192="","",'concesión 2026'!N192)</f>
        <v>0</v>
      </c>
      <c r="AD83" s="434">
        <f>IF('concesión 2026'!O192="","",'concesión 2026'!O192)</f>
        <v>0</v>
      </c>
      <c r="AE83" s="433" t="str">
        <f>IF('concesión 2026'!R192="","",'concesión 2026'!R192)</f>
        <v/>
      </c>
      <c r="AF83" s="450" t="str">
        <f>IF('concesión 2026'!S192="","",'concesión 2026'!S192)</f>
        <v/>
      </c>
      <c r="AG83" s="436" t="e">
        <f>IF(#REF!="","",#REF!)</f>
        <v>#REF!</v>
      </c>
      <c r="AH83" s="336" t="e">
        <f>IF(#REF!="","",#REF!)</f>
        <v>#REF!</v>
      </c>
      <c r="AI83" s="437" t="e">
        <f>IF(#REF!="","",#REF!)</f>
        <v>#REF!</v>
      </c>
      <c r="AJ83" s="438" t="e">
        <f>IF(#REF!="","",#REF!)</f>
        <v>#REF!</v>
      </c>
      <c r="AK83" s="439" t="e">
        <f t="shared" si="6"/>
        <v>#REF!</v>
      </c>
      <c r="AL83" s="436" t="e">
        <v>#VALUE!</v>
      </c>
      <c r="AM83" s="336" t="e">
        <v>#VALUE!</v>
      </c>
      <c r="AN83" s="440" t="e">
        <v>#VALUE!</v>
      </c>
      <c r="AO83" s="441" t="e">
        <v>#VALUE!</v>
      </c>
      <c r="AP83" s="439" t="e">
        <f t="shared" si="7"/>
        <v>#VALUE!</v>
      </c>
      <c r="AQ83" s="439" t="e">
        <f t="shared" si="8"/>
        <v>#REF!</v>
      </c>
      <c r="AR83" s="442" t="e">
        <f t="shared" si="9"/>
        <v>#REF!</v>
      </c>
      <c r="AS83" s="289"/>
    </row>
    <row r="84" spans="1:45" ht="19.5" customHeight="1" x14ac:dyDescent="0.25">
      <c r="A84" s="334" t="str">
        <f>IF('concesión 2026'!A193="","",'concesión 2026'!A193)</f>
        <v/>
      </c>
      <c r="B84" s="335" t="str">
        <f>IF('concesión 2026'!B193="","",'concesión 2026'!B193)</f>
        <v/>
      </c>
      <c r="C84" s="428" t="str">
        <f>IF('concesión 2026'!C193="","",'concesión 2026'!C193)</f>
        <v/>
      </c>
      <c r="D84" s="428" t="str">
        <f>IF('concesión 2026'!D193="","",'concesión 2026'!D193)</f>
        <v/>
      </c>
      <c r="E84" s="443" t="str">
        <f>IF('concesión 2026'!E193="","",'concesión 2026'!E193)</f>
        <v/>
      </c>
      <c r="F84" s="336" t="str">
        <f>IF('concesión 2026'!I193="","",'concesión 2026'!I193)</f>
        <v/>
      </c>
      <c r="G84" s="444" t="str">
        <f>IF('concesión 2026'!J193="","",'concesión 2026'!J193)</f>
        <v/>
      </c>
      <c r="H84" s="445" t="str">
        <f>IF('concesión 2026'!K193="","",'concesión 2026'!K193)</f>
        <v/>
      </c>
      <c r="I84" s="336" t="str">
        <f>IF('concesión 2026'!L193="","",'concesión 2026'!L193)</f>
        <v/>
      </c>
      <c r="J84" s="336" t="str">
        <f>IF('concesión 2026'!M193="","",'concesión 2026'!M193)</f>
        <v/>
      </c>
      <c r="K84" s="440">
        <f>IF('concesión 2026'!N193="","",'concesión 2026'!N193)</f>
        <v>0</v>
      </c>
      <c r="L84" s="446">
        <f>IF('concesión 2026'!O193="","",'concesión 2026'!O193)</f>
        <v>0</v>
      </c>
      <c r="M84" s="336" t="str">
        <f>IF('concesión 2026'!P193="","",'concesión 2026'!P193)</f>
        <v/>
      </c>
      <c r="N84" s="336" t="str">
        <f>IF('concesión 2026'!Q193="","",'concesión 2026'!Q193)</f>
        <v/>
      </c>
      <c r="O84" s="440" t="str">
        <f>IF('concesión 2026'!R193="","",'concesión 2026'!R193)</f>
        <v/>
      </c>
      <c r="P84" s="447" t="str">
        <f>IF('concesión 2026'!S193="","",'concesión 2026'!S193)</f>
        <v/>
      </c>
      <c r="Q84" s="448" t="str">
        <f>IF('concesión 2026'!T193="","",'concesión 2026'!T193)</f>
        <v/>
      </c>
      <c r="R84" s="449" t="str">
        <f>IF('concesión 2026'!U193="","",'concesión 2026'!U193)</f>
        <v/>
      </c>
      <c r="S84" s="289"/>
      <c r="T84" s="426" t="str">
        <f>IF('concesión 2026'!A193="","",'concesión 2026'!A193)</f>
        <v/>
      </c>
      <c r="U84" s="427" t="str">
        <f>IF('concesión 2026'!B193="","",'concesión 2026'!B193)</f>
        <v/>
      </c>
      <c r="V84" s="428" t="str">
        <f>IF('concesión 2026'!C193="","",'concesión 2026'!C193)</f>
        <v/>
      </c>
      <c r="W84" s="428" t="str">
        <f>IF('concesión 2026'!D193="","",'concesión 2026'!D193)</f>
        <v/>
      </c>
      <c r="X84" s="429" t="str">
        <f>IF('concesión 2026'!E193="","",'concesión 2026'!E193)</f>
        <v/>
      </c>
      <c r="Y84" s="430" t="str">
        <f>IF('concesión 2026'!H193="","",'concesión 2026'!H193)</f>
        <v/>
      </c>
      <c r="Z84" s="431" t="str">
        <f>IF('concesión 2026'!I193="","",'concesión 2026'!I193)</f>
        <v/>
      </c>
      <c r="AA84" s="431" t="str">
        <f>IF('concesión 2026'!J193="","",'concesión 2026'!J193)</f>
        <v/>
      </c>
      <c r="AB84" s="432" t="str">
        <f>IF('concesión 2026'!K193="","",'concesión 2026'!K193)</f>
        <v/>
      </c>
      <c r="AC84" s="433">
        <f>IF('concesión 2026'!N193="","",'concesión 2026'!N193)</f>
        <v>0</v>
      </c>
      <c r="AD84" s="434">
        <f>IF('concesión 2026'!O193="","",'concesión 2026'!O193)</f>
        <v>0</v>
      </c>
      <c r="AE84" s="433" t="str">
        <f>IF('concesión 2026'!R193="","",'concesión 2026'!R193)</f>
        <v/>
      </c>
      <c r="AF84" s="450" t="str">
        <f>IF('concesión 2026'!S193="","",'concesión 2026'!S193)</f>
        <v/>
      </c>
      <c r="AG84" s="436" t="e">
        <f>IF(#REF!="","",#REF!)</f>
        <v>#REF!</v>
      </c>
      <c r="AH84" s="336" t="e">
        <f>IF(#REF!="","",#REF!)</f>
        <v>#REF!</v>
      </c>
      <c r="AI84" s="437" t="e">
        <f>IF(#REF!="","",#REF!)</f>
        <v>#REF!</v>
      </c>
      <c r="AJ84" s="438" t="e">
        <f>IF(#REF!="","",#REF!)</f>
        <v>#REF!</v>
      </c>
      <c r="AK84" s="439" t="e">
        <f t="shared" si="6"/>
        <v>#REF!</v>
      </c>
      <c r="AL84" s="436" t="e">
        <v>#VALUE!</v>
      </c>
      <c r="AM84" s="336" t="e">
        <v>#VALUE!</v>
      </c>
      <c r="AN84" s="440" t="e">
        <v>#VALUE!</v>
      </c>
      <c r="AO84" s="441" t="e">
        <v>#VALUE!</v>
      </c>
      <c r="AP84" s="439" t="e">
        <f t="shared" si="7"/>
        <v>#VALUE!</v>
      </c>
      <c r="AQ84" s="439" t="e">
        <f t="shared" si="8"/>
        <v>#REF!</v>
      </c>
      <c r="AR84" s="442" t="e">
        <f t="shared" si="9"/>
        <v>#REF!</v>
      </c>
      <c r="AS84" s="289"/>
    </row>
    <row r="85" spans="1:45" ht="19.5" customHeight="1" x14ac:dyDescent="0.25">
      <c r="A85" s="334" t="str">
        <f>IF('concesión 2026'!A194="","",'concesión 2026'!A194)</f>
        <v/>
      </c>
      <c r="B85" s="335" t="str">
        <f>IF('concesión 2026'!B194="","",'concesión 2026'!B194)</f>
        <v/>
      </c>
      <c r="C85" s="428" t="str">
        <f>IF('concesión 2026'!C194="","",'concesión 2026'!C194)</f>
        <v/>
      </c>
      <c r="D85" s="428" t="str">
        <f>IF('concesión 2026'!D194="","",'concesión 2026'!D194)</f>
        <v/>
      </c>
      <c r="E85" s="443" t="str">
        <f>IF('concesión 2026'!E194="","",'concesión 2026'!E194)</f>
        <v/>
      </c>
      <c r="F85" s="336" t="str">
        <f>IF('concesión 2026'!I194="","",'concesión 2026'!I194)</f>
        <v/>
      </c>
      <c r="G85" s="444" t="str">
        <f>IF('concesión 2026'!J194="","",'concesión 2026'!J194)</f>
        <v/>
      </c>
      <c r="H85" s="445" t="str">
        <f>IF('concesión 2026'!K194="","",'concesión 2026'!K194)</f>
        <v/>
      </c>
      <c r="I85" s="336" t="str">
        <f>IF('concesión 2026'!L194="","",'concesión 2026'!L194)</f>
        <v/>
      </c>
      <c r="J85" s="336" t="str">
        <f>IF('concesión 2026'!M194="","",'concesión 2026'!M194)</f>
        <v/>
      </c>
      <c r="K85" s="440">
        <f>IF('concesión 2026'!N194="","",'concesión 2026'!N194)</f>
        <v>0</v>
      </c>
      <c r="L85" s="446">
        <f>IF('concesión 2026'!O194="","",'concesión 2026'!O194)</f>
        <v>0</v>
      </c>
      <c r="M85" s="336" t="str">
        <f>IF('concesión 2026'!P194="","",'concesión 2026'!P194)</f>
        <v/>
      </c>
      <c r="N85" s="336" t="str">
        <f>IF('concesión 2026'!Q194="","",'concesión 2026'!Q194)</f>
        <v/>
      </c>
      <c r="O85" s="440" t="str">
        <f>IF('concesión 2026'!R194="","",'concesión 2026'!R194)</f>
        <v/>
      </c>
      <c r="P85" s="447" t="str">
        <f>IF('concesión 2026'!S194="","",'concesión 2026'!S194)</f>
        <v/>
      </c>
      <c r="Q85" s="448" t="str">
        <f>IF('concesión 2026'!T194="","",'concesión 2026'!T194)</f>
        <v/>
      </c>
      <c r="R85" s="449" t="str">
        <f>IF('concesión 2026'!U194="","",'concesión 2026'!U194)</f>
        <v/>
      </c>
      <c r="S85" s="289"/>
      <c r="T85" s="426" t="str">
        <f>IF('concesión 2026'!A194="","",'concesión 2026'!A194)</f>
        <v/>
      </c>
      <c r="U85" s="427" t="str">
        <f>IF('concesión 2026'!B194="","",'concesión 2026'!B194)</f>
        <v/>
      </c>
      <c r="V85" s="428" t="str">
        <f>IF('concesión 2026'!C194="","",'concesión 2026'!C194)</f>
        <v/>
      </c>
      <c r="W85" s="428" t="str">
        <f>IF('concesión 2026'!D194="","",'concesión 2026'!D194)</f>
        <v/>
      </c>
      <c r="X85" s="429" t="str">
        <f>IF('concesión 2026'!E194="","",'concesión 2026'!E194)</f>
        <v/>
      </c>
      <c r="Y85" s="430" t="str">
        <f>IF('concesión 2026'!H194="","",'concesión 2026'!H194)</f>
        <v/>
      </c>
      <c r="Z85" s="431" t="str">
        <f>IF('concesión 2026'!I194="","",'concesión 2026'!I194)</f>
        <v/>
      </c>
      <c r="AA85" s="431" t="str">
        <f>IF('concesión 2026'!J194="","",'concesión 2026'!J194)</f>
        <v/>
      </c>
      <c r="AB85" s="432" t="str">
        <f>IF('concesión 2026'!K194="","",'concesión 2026'!K194)</f>
        <v/>
      </c>
      <c r="AC85" s="433">
        <f>IF('concesión 2026'!N194="","",'concesión 2026'!N194)</f>
        <v>0</v>
      </c>
      <c r="AD85" s="434">
        <f>IF('concesión 2026'!O194="","",'concesión 2026'!O194)</f>
        <v>0</v>
      </c>
      <c r="AE85" s="433" t="str">
        <f>IF('concesión 2026'!R194="","",'concesión 2026'!R194)</f>
        <v/>
      </c>
      <c r="AF85" s="450" t="str">
        <f>IF('concesión 2026'!S194="","",'concesión 2026'!S194)</f>
        <v/>
      </c>
      <c r="AG85" s="436" t="e">
        <f>IF(#REF!="","",#REF!)</f>
        <v>#REF!</v>
      </c>
      <c r="AH85" s="336" t="e">
        <f>IF(#REF!="","",#REF!)</f>
        <v>#REF!</v>
      </c>
      <c r="AI85" s="437" t="e">
        <f>IF(#REF!="","",#REF!)</f>
        <v>#REF!</v>
      </c>
      <c r="AJ85" s="438" t="e">
        <f>IF(#REF!="","",#REF!)</f>
        <v>#REF!</v>
      </c>
      <c r="AK85" s="439" t="e">
        <f t="shared" si="6"/>
        <v>#REF!</v>
      </c>
      <c r="AL85" s="436" t="e">
        <v>#VALUE!</v>
      </c>
      <c r="AM85" s="336" t="e">
        <v>#VALUE!</v>
      </c>
      <c r="AN85" s="440" t="e">
        <v>#VALUE!</v>
      </c>
      <c r="AO85" s="441" t="e">
        <v>#VALUE!</v>
      </c>
      <c r="AP85" s="439" t="e">
        <f t="shared" si="7"/>
        <v>#VALUE!</v>
      </c>
      <c r="AQ85" s="439" t="e">
        <f t="shared" si="8"/>
        <v>#REF!</v>
      </c>
      <c r="AR85" s="442" t="e">
        <f t="shared" si="9"/>
        <v>#REF!</v>
      </c>
      <c r="AS85" s="289"/>
    </row>
    <row r="86" spans="1:45" ht="19.5" customHeight="1" x14ac:dyDescent="0.25">
      <c r="A86" s="334" t="str">
        <f>IF('concesión 2026'!A195="","",'concesión 2026'!A195)</f>
        <v/>
      </c>
      <c r="B86" s="335" t="str">
        <f>IF('concesión 2026'!B195="","",'concesión 2026'!B195)</f>
        <v/>
      </c>
      <c r="C86" s="428" t="str">
        <f>IF('concesión 2026'!C195="","",'concesión 2026'!C195)</f>
        <v/>
      </c>
      <c r="D86" s="428" t="str">
        <f>IF('concesión 2026'!D195="","",'concesión 2026'!D195)</f>
        <v/>
      </c>
      <c r="E86" s="443" t="str">
        <f>IF('concesión 2026'!E195="","",'concesión 2026'!E195)</f>
        <v/>
      </c>
      <c r="F86" s="336" t="str">
        <f>IF('concesión 2026'!I195="","",'concesión 2026'!I195)</f>
        <v/>
      </c>
      <c r="G86" s="444" t="str">
        <f>IF('concesión 2026'!J195="","",'concesión 2026'!J195)</f>
        <v/>
      </c>
      <c r="H86" s="445" t="str">
        <f>IF('concesión 2026'!K195="","",'concesión 2026'!K195)</f>
        <v/>
      </c>
      <c r="I86" s="336" t="str">
        <f>IF('concesión 2026'!L195="","",'concesión 2026'!L195)</f>
        <v/>
      </c>
      <c r="J86" s="336" t="str">
        <f>IF('concesión 2026'!M195="","",'concesión 2026'!M195)</f>
        <v/>
      </c>
      <c r="K86" s="440">
        <f>IF('concesión 2026'!N195="","",'concesión 2026'!N195)</f>
        <v>0</v>
      </c>
      <c r="L86" s="446">
        <f>IF('concesión 2026'!O195="","",'concesión 2026'!O195)</f>
        <v>0</v>
      </c>
      <c r="M86" s="336" t="str">
        <f>IF('concesión 2026'!P195="","",'concesión 2026'!P195)</f>
        <v/>
      </c>
      <c r="N86" s="336" t="str">
        <f>IF('concesión 2026'!Q195="","",'concesión 2026'!Q195)</f>
        <v/>
      </c>
      <c r="O86" s="440" t="str">
        <f>IF('concesión 2026'!R195="","",'concesión 2026'!R195)</f>
        <v/>
      </c>
      <c r="P86" s="447" t="str">
        <f>IF('concesión 2026'!S195="","",'concesión 2026'!S195)</f>
        <v/>
      </c>
      <c r="Q86" s="448" t="str">
        <f>IF('concesión 2026'!T195="","",'concesión 2026'!T195)</f>
        <v/>
      </c>
      <c r="R86" s="449" t="str">
        <f>IF('concesión 2026'!U195="","",'concesión 2026'!U195)</f>
        <v/>
      </c>
      <c r="S86" s="289"/>
      <c r="T86" s="426" t="str">
        <f>IF('concesión 2026'!A195="","",'concesión 2026'!A195)</f>
        <v/>
      </c>
      <c r="U86" s="427" t="str">
        <f>IF('concesión 2026'!B195="","",'concesión 2026'!B195)</f>
        <v/>
      </c>
      <c r="V86" s="428" t="str">
        <f>IF('concesión 2026'!C195="","",'concesión 2026'!C195)</f>
        <v/>
      </c>
      <c r="W86" s="428" t="str">
        <f>IF('concesión 2026'!D195="","",'concesión 2026'!D195)</f>
        <v/>
      </c>
      <c r="X86" s="429" t="str">
        <f>IF('concesión 2026'!E195="","",'concesión 2026'!E195)</f>
        <v/>
      </c>
      <c r="Y86" s="430" t="str">
        <f>IF('concesión 2026'!H195="","",'concesión 2026'!H195)</f>
        <v/>
      </c>
      <c r="Z86" s="431" t="str">
        <f>IF('concesión 2026'!I195="","",'concesión 2026'!I195)</f>
        <v/>
      </c>
      <c r="AA86" s="431" t="str">
        <f>IF('concesión 2026'!J195="","",'concesión 2026'!J195)</f>
        <v/>
      </c>
      <c r="AB86" s="432" t="str">
        <f>IF('concesión 2026'!K195="","",'concesión 2026'!K195)</f>
        <v/>
      </c>
      <c r="AC86" s="433">
        <f>IF('concesión 2026'!N195="","",'concesión 2026'!N195)</f>
        <v>0</v>
      </c>
      <c r="AD86" s="434">
        <f>IF('concesión 2026'!O195="","",'concesión 2026'!O195)</f>
        <v>0</v>
      </c>
      <c r="AE86" s="433" t="str">
        <f>IF('concesión 2026'!R195="","",'concesión 2026'!R195)</f>
        <v/>
      </c>
      <c r="AF86" s="450" t="str">
        <f>IF('concesión 2026'!S195="","",'concesión 2026'!S195)</f>
        <v/>
      </c>
      <c r="AG86" s="436" t="e">
        <f>IF(#REF!="","",#REF!)</f>
        <v>#REF!</v>
      </c>
      <c r="AH86" s="336" t="e">
        <f>IF(#REF!="","",#REF!)</f>
        <v>#REF!</v>
      </c>
      <c r="AI86" s="437" t="e">
        <f>IF(#REF!="","",#REF!)</f>
        <v>#REF!</v>
      </c>
      <c r="AJ86" s="438" t="e">
        <f>IF(#REF!="","",#REF!)</f>
        <v>#REF!</v>
      </c>
      <c r="AK86" s="439" t="e">
        <f t="shared" si="6"/>
        <v>#REF!</v>
      </c>
      <c r="AL86" s="436" t="e">
        <v>#VALUE!</v>
      </c>
      <c r="AM86" s="336" t="e">
        <v>#VALUE!</v>
      </c>
      <c r="AN86" s="440" t="e">
        <v>#VALUE!</v>
      </c>
      <c r="AO86" s="441" t="e">
        <v>#VALUE!</v>
      </c>
      <c r="AP86" s="439" t="e">
        <f t="shared" si="7"/>
        <v>#VALUE!</v>
      </c>
      <c r="AQ86" s="439" t="e">
        <f t="shared" si="8"/>
        <v>#REF!</v>
      </c>
      <c r="AR86" s="442" t="e">
        <f t="shared" si="9"/>
        <v>#REF!</v>
      </c>
      <c r="AS86" s="289"/>
    </row>
    <row r="87" spans="1:45" ht="19.5" customHeight="1" x14ac:dyDescent="0.25">
      <c r="A87" s="334" t="str">
        <f>IF('concesión 2026'!A197="","",'concesión 2026'!A197)</f>
        <v/>
      </c>
      <c r="B87" s="335" t="str">
        <f>IF('concesión 2026'!B197="","",'concesión 2026'!B197)</f>
        <v/>
      </c>
      <c r="C87" s="428" t="str">
        <f>IF('concesión 2026'!C197="","",'concesión 2026'!C197)</f>
        <v/>
      </c>
      <c r="D87" s="428" t="str">
        <f>IF('concesión 2026'!D197="","",'concesión 2026'!D197)</f>
        <v/>
      </c>
      <c r="E87" s="443" t="str">
        <f>IF('concesión 2026'!E197="","",'concesión 2026'!E197)</f>
        <v/>
      </c>
      <c r="F87" s="336" t="str">
        <f>IF('concesión 2026'!I197="","",'concesión 2026'!I197)</f>
        <v/>
      </c>
      <c r="G87" s="444" t="str">
        <f>IF('concesión 2026'!J197="","",'concesión 2026'!J197)</f>
        <v/>
      </c>
      <c r="H87" s="445" t="str">
        <f>IF('concesión 2026'!K197="","",'concesión 2026'!K197)</f>
        <v/>
      </c>
      <c r="I87" s="336" t="str">
        <f>IF('concesión 2026'!L197="","",'concesión 2026'!L197)</f>
        <v/>
      </c>
      <c r="J87" s="336" t="str">
        <f>IF('concesión 2026'!M197="","",'concesión 2026'!M197)</f>
        <v/>
      </c>
      <c r="K87" s="440">
        <f>IF('concesión 2026'!N197="","",'concesión 2026'!N197)</f>
        <v>0</v>
      </c>
      <c r="L87" s="446">
        <f>IF('concesión 2026'!O197="","",'concesión 2026'!O197)</f>
        <v>0</v>
      </c>
      <c r="M87" s="336" t="str">
        <f>IF('concesión 2026'!P197="","",'concesión 2026'!P197)</f>
        <v/>
      </c>
      <c r="N87" s="336" t="str">
        <f>IF('concesión 2026'!Q197="","",'concesión 2026'!Q197)</f>
        <v/>
      </c>
      <c r="O87" s="440" t="str">
        <f>IF('concesión 2026'!R197="","",'concesión 2026'!R197)</f>
        <v/>
      </c>
      <c r="P87" s="447" t="str">
        <f>IF('concesión 2026'!S197="","",'concesión 2026'!S197)</f>
        <v/>
      </c>
      <c r="Q87" s="448" t="str">
        <f>IF('concesión 2026'!T197="","",'concesión 2026'!T197)</f>
        <v/>
      </c>
      <c r="R87" s="449" t="str">
        <f>IF('concesión 2026'!U197="","",'concesión 2026'!U197)</f>
        <v/>
      </c>
      <c r="S87" s="289"/>
      <c r="T87" s="426" t="str">
        <f>IF('concesión 2026'!A197="","",'concesión 2026'!A197)</f>
        <v/>
      </c>
      <c r="U87" s="427" t="str">
        <f>IF('concesión 2026'!B197="","",'concesión 2026'!B197)</f>
        <v/>
      </c>
      <c r="V87" s="428" t="str">
        <f>IF('concesión 2026'!C197="","",'concesión 2026'!C197)</f>
        <v/>
      </c>
      <c r="W87" s="428" t="str">
        <f>IF('concesión 2026'!D197="","",'concesión 2026'!D197)</f>
        <v/>
      </c>
      <c r="X87" s="429" t="str">
        <f>IF('concesión 2026'!E197="","",'concesión 2026'!E197)</f>
        <v/>
      </c>
      <c r="Y87" s="430" t="str">
        <f>IF('concesión 2026'!H197="","",'concesión 2026'!H197)</f>
        <v/>
      </c>
      <c r="Z87" s="431" t="str">
        <f>IF('concesión 2026'!I197="","",'concesión 2026'!I197)</f>
        <v/>
      </c>
      <c r="AA87" s="431" t="str">
        <f>IF('concesión 2026'!J197="","",'concesión 2026'!J197)</f>
        <v/>
      </c>
      <c r="AB87" s="432" t="str">
        <f>IF('concesión 2026'!K197="","",'concesión 2026'!K197)</f>
        <v/>
      </c>
      <c r="AC87" s="433">
        <f>IF('concesión 2026'!N197="","",'concesión 2026'!N197)</f>
        <v>0</v>
      </c>
      <c r="AD87" s="434">
        <f>IF('concesión 2026'!O197="","",'concesión 2026'!O197)</f>
        <v>0</v>
      </c>
      <c r="AE87" s="433" t="str">
        <f>IF('concesión 2026'!R197="","",'concesión 2026'!R197)</f>
        <v/>
      </c>
      <c r="AF87" s="450" t="str">
        <f>IF('concesión 2026'!S197="","",'concesión 2026'!S197)</f>
        <v/>
      </c>
      <c r="AG87" s="436" t="e">
        <f>IF(#REF!="","",#REF!)</f>
        <v>#REF!</v>
      </c>
      <c r="AH87" s="336" t="e">
        <f>IF(#REF!="","",#REF!)</f>
        <v>#REF!</v>
      </c>
      <c r="AI87" s="437" t="e">
        <f>IF(#REF!="","",#REF!)</f>
        <v>#REF!</v>
      </c>
      <c r="AJ87" s="438" t="e">
        <f>IF(#REF!="","",#REF!)</f>
        <v>#REF!</v>
      </c>
      <c r="AK87" s="439" t="e">
        <f t="shared" si="6"/>
        <v>#REF!</v>
      </c>
      <c r="AL87" s="436" t="e">
        <v>#VALUE!</v>
      </c>
      <c r="AM87" s="336" t="e">
        <v>#VALUE!</v>
      </c>
      <c r="AN87" s="440" t="e">
        <v>#VALUE!</v>
      </c>
      <c r="AO87" s="441" t="e">
        <v>#VALUE!</v>
      </c>
      <c r="AP87" s="439" t="e">
        <f t="shared" si="7"/>
        <v>#VALUE!</v>
      </c>
      <c r="AQ87" s="439" t="e">
        <f t="shared" si="8"/>
        <v>#REF!</v>
      </c>
      <c r="AR87" s="442" t="e">
        <f t="shared" si="9"/>
        <v>#REF!</v>
      </c>
      <c r="AS87" s="289"/>
    </row>
    <row r="88" spans="1:45" ht="19.5" customHeight="1" x14ac:dyDescent="0.25">
      <c r="A88" s="334" t="e">
        <v>#VALUE!</v>
      </c>
      <c r="B88" s="335" t="e">
        <v>#VALUE!</v>
      </c>
      <c r="C88" s="428" t="e">
        <v>#VALUE!</v>
      </c>
      <c r="D88" s="428" t="e">
        <v>#VALUE!</v>
      </c>
      <c r="E88" s="443" t="e">
        <v>#VALUE!</v>
      </c>
      <c r="F88" s="336" t="e">
        <v>#VALUE!</v>
      </c>
      <c r="G88" s="444" t="e">
        <v>#VALUE!</v>
      </c>
      <c r="H88" s="445" t="e">
        <v>#VALUE!</v>
      </c>
      <c r="I88" s="336" t="e">
        <v>#VALUE!</v>
      </c>
      <c r="J88" s="336" t="e">
        <v>#VALUE!</v>
      </c>
      <c r="K88" s="440" t="e">
        <v>#VALUE!</v>
      </c>
      <c r="L88" s="446" t="e">
        <v>#VALUE!</v>
      </c>
      <c r="M88" s="336" t="e">
        <v>#VALUE!</v>
      </c>
      <c r="N88" s="336" t="e">
        <v>#VALUE!</v>
      </c>
      <c r="O88" s="440" t="e">
        <v>#VALUE!</v>
      </c>
      <c r="P88" s="447" t="e">
        <v>#VALUE!</v>
      </c>
      <c r="Q88" s="448" t="e">
        <v>#VALUE!</v>
      </c>
      <c r="R88" s="449" t="e">
        <v>#VALUE!</v>
      </c>
      <c r="S88" s="289"/>
      <c r="T88" s="426" t="e">
        <v>#VALUE!</v>
      </c>
      <c r="U88" s="427" t="e">
        <v>#VALUE!</v>
      </c>
      <c r="V88" s="428" t="e">
        <v>#VALUE!</v>
      </c>
      <c r="W88" s="428" t="e">
        <v>#VALUE!</v>
      </c>
      <c r="X88" s="429" t="e">
        <v>#VALUE!</v>
      </c>
      <c r="Y88" s="430" t="e">
        <v>#VALUE!</v>
      </c>
      <c r="Z88" s="431" t="e">
        <v>#VALUE!</v>
      </c>
      <c r="AA88" s="431" t="e">
        <v>#VALUE!</v>
      </c>
      <c r="AB88" s="432" t="e">
        <v>#VALUE!</v>
      </c>
      <c r="AC88" s="433" t="e">
        <v>#VALUE!</v>
      </c>
      <c r="AD88" s="434" t="e">
        <v>#VALUE!</v>
      </c>
      <c r="AE88" s="433" t="e">
        <v>#VALUE!</v>
      </c>
      <c r="AF88" s="450" t="e">
        <v>#VALUE!</v>
      </c>
      <c r="AG88" s="436" t="e">
        <f>IF(#REF!="","",#REF!)</f>
        <v>#REF!</v>
      </c>
      <c r="AH88" s="336" t="e">
        <f>IF(#REF!="","",#REF!)</f>
        <v>#REF!</v>
      </c>
      <c r="AI88" s="437" t="e">
        <f>IF(#REF!="","",#REF!)</f>
        <v>#REF!</v>
      </c>
      <c r="AJ88" s="438" t="e">
        <f>IF(#REF!="","",#REF!)</f>
        <v>#REF!</v>
      </c>
      <c r="AK88" s="439" t="e">
        <f t="shared" si="6"/>
        <v>#REF!</v>
      </c>
      <c r="AL88" s="436" t="e">
        <v>#VALUE!</v>
      </c>
      <c r="AM88" s="336" t="e">
        <v>#VALUE!</v>
      </c>
      <c r="AN88" s="440" t="e">
        <v>#VALUE!</v>
      </c>
      <c r="AO88" s="441" t="e">
        <v>#VALUE!</v>
      </c>
      <c r="AP88" s="439" t="e">
        <f t="shared" si="7"/>
        <v>#VALUE!</v>
      </c>
      <c r="AQ88" s="439" t="e">
        <f t="shared" si="8"/>
        <v>#REF!</v>
      </c>
      <c r="AR88" s="442" t="e">
        <f t="shared" si="9"/>
        <v>#REF!</v>
      </c>
      <c r="AS88" s="289"/>
    </row>
    <row r="89" spans="1:45" ht="19.5" customHeight="1" x14ac:dyDescent="0.25">
      <c r="A89" s="334" t="str">
        <f>IF('concesión 2026'!A198="","",'concesión 2026'!A198)</f>
        <v>(1) Tipo de discapacidade: (PC) Parálise cerebral, (I) intelectual, (EM) Enfermidade mental (F) Física, (S) sensorial</v>
      </c>
      <c r="B89" s="335" t="str">
        <f>IF('concesión 2026'!B198="","",'concesión 2026'!B198)</f>
        <v/>
      </c>
      <c r="C89" s="428" t="str">
        <f>IF('concesión 2026'!C198="","",'concesión 2026'!C198)</f>
        <v/>
      </c>
      <c r="D89" s="428" t="str">
        <f>IF('concesión 2026'!D198="","",'concesión 2026'!D198)</f>
        <v>(5) TIPO DE CONTRATO: Indefinido, Int=Interinidade; T=Temporal (mínimo 6 meses)</v>
      </c>
      <c r="E89" s="443" t="str">
        <f>IF('concesión 2026'!E198="","",'concesión 2026'!E198)</f>
        <v/>
      </c>
      <c r="F89" s="336" t="str">
        <f>IF('concesión 2026'!I198="","",'concesión 2026'!I198)</f>
        <v/>
      </c>
      <c r="G89" s="444" t="str">
        <f>IF('concesión 2026'!J198="","",'concesión 2026'!J198)</f>
        <v/>
      </c>
      <c r="H89" s="445" t="str">
        <f>IF('concesión 2026'!K198="","",'concesión 2026'!K198)</f>
        <v/>
      </c>
      <c r="I89" s="336" t="str">
        <f>IF('concesión 2026'!L198="","",'concesión 2026'!L198)</f>
        <v/>
      </c>
      <c r="J89" s="336" t="str">
        <f>IF('concesión 2026'!M198="","",'concesión 2026'!M198)</f>
        <v/>
      </c>
      <c r="K89" s="440" t="str">
        <f>IF('concesión 2026'!N198="","",'concesión 2026'!N198)</f>
        <v/>
      </c>
      <c r="L89" s="446">
        <f>IF('concesión 2026'!O198="","",'concesión 2026'!O198)</f>
        <v>0</v>
      </c>
      <c r="M89" s="336" t="str">
        <f>IF('concesión 2026'!P198="","",'concesión 2026'!P198)</f>
        <v/>
      </c>
      <c r="N89" s="336" t="str">
        <f>IF('concesión 2026'!Q198="","",'concesión 2026'!Q198)</f>
        <v/>
      </c>
      <c r="O89" s="440" t="str">
        <f>IF('concesión 2026'!R198="","",'concesión 2026'!R198)</f>
        <v/>
      </c>
      <c r="P89" s="447" t="str">
        <f>IF('concesión 2026'!S198="","",'concesión 2026'!S198)</f>
        <v/>
      </c>
      <c r="Q89" s="448" t="str">
        <f>IF('concesión 2026'!T198="","",'concesión 2026'!T198)</f>
        <v/>
      </c>
      <c r="R89" s="449" t="str">
        <f>IF('concesión 2026'!U198="","",'concesión 2026'!U198)</f>
        <v/>
      </c>
      <c r="S89" s="289"/>
      <c r="T89" s="426" t="str">
        <f>IF('concesión 2026'!A198="","",'concesión 2026'!A198)</f>
        <v>(1) Tipo de discapacidade: (PC) Parálise cerebral, (I) intelectual, (EM) Enfermidade mental (F) Física, (S) sensorial</v>
      </c>
      <c r="U89" s="427" t="str">
        <f>IF('concesión 2026'!B198="","",'concesión 2026'!B198)</f>
        <v/>
      </c>
      <c r="V89" s="428" t="str">
        <f>IF('concesión 2026'!C198="","",'concesión 2026'!C198)</f>
        <v/>
      </c>
      <c r="W89" s="428" t="str">
        <f>IF('concesión 2026'!D198="","",'concesión 2026'!D198)</f>
        <v>(5) TIPO DE CONTRATO: Indefinido, Int=Interinidade; T=Temporal (mínimo 6 meses)</v>
      </c>
      <c r="X89" s="429" t="str">
        <f>IF('concesión 2026'!E198="","",'concesión 2026'!E198)</f>
        <v/>
      </c>
      <c r="Y89" s="430" t="str">
        <f>IF('concesión 2026'!H198="","",'concesión 2026'!H198)</f>
        <v/>
      </c>
      <c r="Z89" s="431" t="str">
        <f>IF('concesión 2026'!I198="","",'concesión 2026'!I198)</f>
        <v/>
      </c>
      <c r="AA89" s="431" t="str">
        <f>IF('concesión 2026'!J198="","",'concesión 2026'!J198)</f>
        <v/>
      </c>
      <c r="AB89" s="432" t="str">
        <f>IF('concesión 2026'!K198="","",'concesión 2026'!K198)</f>
        <v/>
      </c>
      <c r="AC89" s="433" t="str">
        <f>IF('concesión 2026'!N198="","",'concesión 2026'!N198)</f>
        <v/>
      </c>
      <c r="AD89" s="434">
        <f>IF('concesión 2026'!O198="","",'concesión 2026'!O198)</f>
        <v>0</v>
      </c>
      <c r="AE89" s="433" t="str">
        <f>IF('concesión 2026'!R198="","",'concesión 2026'!R198)</f>
        <v/>
      </c>
      <c r="AF89" s="450" t="str">
        <f>IF('concesión 2026'!S198="","",'concesión 2026'!S198)</f>
        <v/>
      </c>
      <c r="AG89" s="436" t="e">
        <f>IF(#REF!="","",#REF!)</f>
        <v>#REF!</v>
      </c>
      <c r="AH89" s="336" t="e">
        <f>IF(#REF!="","",#REF!)</f>
        <v>#REF!</v>
      </c>
      <c r="AI89" s="437" t="e">
        <f>IF(#REF!="","",#REF!)</f>
        <v>#REF!</v>
      </c>
      <c r="AJ89" s="438" t="e">
        <f>IF(#REF!="","",#REF!)</f>
        <v>#REF!</v>
      </c>
      <c r="AK89" s="439" t="e">
        <f t="shared" si="6"/>
        <v>#REF!</v>
      </c>
      <c r="AL89" s="436" t="e">
        <v>#VALUE!</v>
      </c>
      <c r="AM89" s="336" t="e">
        <v>#VALUE!</v>
      </c>
      <c r="AN89" s="440" t="e">
        <v>#VALUE!</v>
      </c>
      <c r="AO89" s="441" t="e">
        <v>#VALUE!</v>
      </c>
      <c r="AP89" s="439" t="e">
        <f t="shared" si="7"/>
        <v>#VALUE!</v>
      </c>
      <c r="AQ89" s="439" t="e">
        <f t="shared" si="8"/>
        <v>#REF!</v>
      </c>
      <c r="AR89" s="442" t="e">
        <f t="shared" si="9"/>
        <v>#REF!</v>
      </c>
      <c r="AS89" s="289"/>
    </row>
    <row r="90" spans="1:45" ht="19.5" customHeight="1" x14ac:dyDescent="0.25">
      <c r="A90" s="357" t="str">
        <f>IF('concesión 2026'!A199="","",'concesión 2026'!A199)</f>
        <v>(6) cálculos= meses de 30 días. Períodos inferiores ao mes calculanse en días</v>
      </c>
      <c r="B90" s="358" t="str">
        <f>IF('concesión 2026'!B199="","",'concesión 2026'!B199)</f>
        <v/>
      </c>
      <c r="C90" s="451" t="str">
        <f>IF('concesión 2026'!C199="","",'concesión 2026'!C199)</f>
        <v/>
      </c>
      <c r="D90" s="451" t="str">
        <f>IF('concesión 2026'!D199="","",'concesión 2026'!D199)</f>
        <v/>
      </c>
      <c r="E90" s="452" t="str">
        <f>IF('concesión 2026'!E199="","",'concesión 2026'!E199)</f>
        <v/>
      </c>
      <c r="F90" s="359" t="str">
        <f>IF('concesión 2026'!I199="","",'concesión 2026'!I199)</f>
        <v/>
      </c>
      <c r="G90" s="453" t="str">
        <f>IF('concesión 2026'!J199="","",'concesión 2026'!J199)</f>
        <v/>
      </c>
      <c r="H90" s="454" t="str">
        <f>IF('concesión 2026'!K199="","",'concesión 2026'!K199)</f>
        <v/>
      </c>
      <c r="I90" s="359" t="str">
        <f>IF('concesión 2026'!L199="","",'concesión 2026'!L199)</f>
        <v/>
      </c>
      <c r="J90" s="359" t="str">
        <f>IF('concesión 2026'!M199="","",'concesión 2026'!M199)</f>
        <v/>
      </c>
      <c r="K90" s="455" t="str">
        <f>IF('concesión 2026'!N199="","",'concesión 2026'!N199)</f>
        <v/>
      </c>
      <c r="L90" s="456" t="str">
        <f>IF('concesión 2026'!O199="","",'concesión 2026'!O199)</f>
        <v/>
      </c>
      <c r="M90" s="359" t="str">
        <f>IF('concesión 2026'!P199="","",'concesión 2026'!P199)</f>
        <v/>
      </c>
      <c r="N90" s="359" t="str">
        <f>IF('concesión 2026'!Q199="","",'concesión 2026'!Q199)</f>
        <v/>
      </c>
      <c r="O90" s="455" t="str">
        <f>IF('concesión 2026'!R199="","",'concesión 2026'!R199)</f>
        <v/>
      </c>
      <c r="P90" s="457" t="str">
        <f>IF('concesión 2026'!S199="","",'concesión 2026'!S199)</f>
        <v/>
      </c>
      <c r="Q90" s="458" t="str">
        <f>IF('concesión 2026'!T199="","",'concesión 2026'!T199)</f>
        <v/>
      </c>
      <c r="R90" s="459" t="str">
        <f>IF('concesión 2026'!U199="","",'concesión 2026'!U199)</f>
        <v/>
      </c>
      <c r="S90" s="289"/>
      <c r="T90" s="460" t="str">
        <f>IF('concesión 2026'!A199="","",'concesión 2026'!A199)</f>
        <v>(6) cálculos= meses de 30 días. Períodos inferiores ao mes calculanse en días</v>
      </c>
      <c r="U90" s="461" t="str">
        <f>IF('concesión 2026'!B199="","",'concesión 2026'!B199)</f>
        <v/>
      </c>
      <c r="V90" s="462" t="str">
        <f>IF('concesión 2026'!C199="","",'concesión 2026'!C199)</f>
        <v/>
      </c>
      <c r="W90" s="462" t="str">
        <f>IF('concesión 2026'!D199="","",'concesión 2026'!D199)</f>
        <v/>
      </c>
      <c r="X90" s="463" t="str">
        <f>IF('concesión 2026'!E199="","",'concesión 2026'!E199)</f>
        <v/>
      </c>
      <c r="Y90" s="464" t="str">
        <f>IF('concesión 2026'!H199="","",'concesión 2026'!H199)</f>
        <v/>
      </c>
      <c r="Z90" s="465" t="str">
        <f>IF('concesión 2026'!I199="","",'concesión 2026'!I199)</f>
        <v/>
      </c>
      <c r="AA90" s="465" t="str">
        <f>IF('concesión 2026'!J199="","",'concesión 2026'!J199)</f>
        <v/>
      </c>
      <c r="AB90" s="466" t="str">
        <f>IF('concesión 2026'!K199="","",'concesión 2026'!K199)</f>
        <v/>
      </c>
      <c r="AC90" s="433" t="str">
        <f>IF('concesión 2026'!N199="","",'concesión 2026'!N199)</f>
        <v/>
      </c>
      <c r="AD90" s="434" t="str">
        <f>IF('concesión 2026'!O199="","",'concesión 2026'!O199)</f>
        <v/>
      </c>
      <c r="AE90" s="433" t="str">
        <f>IF('concesión 2026'!R199="","",'concesión 2026'!R199)</f>
        <v/>
      </c>
      <c r="AF90" s="450" t="str">
        <f>IF('concesión 2026'!S199="","",'concesión 2026'!S199)</f>
        <v/>
      </c>
      <c r="AG90" s="436" t="e">
        <f>IF(#REF!="","",#REF!)</f>
        <v>#REF!</v>
      </c>
      <c r="AH90" s="336" t="e">
        <f>IF(#REF!="","",#REF!)</f>
        <v>#REF!</v>
      </c>
      <c r="AI90" s="437" t="e">
        <f>IF(#REF!="","",#REF!)</f>
        <v>#REF!</v>
      </c>
      <c r="AJ90" s="438" t="e">
        <f>IF(#REF!="","",#REF!)</f>
        <v>#REF!</v>
      </c>
      <c r="AK90" s="439" t="e">
        <f t="shared" si="6"/>
        <v>#REF!</v>
      </c>
      <c r="AL90" s="436" t="e">
        <v>#VALUE!</v>
      </c>
      <c r="AM90" s="336" t="e">
        <v>#VALUE!</v>
      </c>
      <c r="AN90" s="440" t="e">
        <v>#VALUE!</v>
      </c>
      <c r="AO90" s="441" t="e">
        <v>#VALUE!</v>
      </c>
      <c r="AP90" s="439" t="e">
        <f t="shared" si="7"/>
        <v>#VALUE!</v>
      </c>
      <c r="AQ90" s="439" t="e">
        <f t="shared" si="8"/>
        <v>#REF!</v>
      </c>
      <c r="AR90" s="442" t="e">
        <f t="shared" si="9"/>
        <v>#REF!</v>
      </c>
      <c r="AS90" s="289"/>
    </row>
    <row r="91" spans="1:45" s="495" customFormat="1" ht="31.5" customHeight="1" x14ac:dyDescent="0.25">
      <c r="A91" s="467"/>
      <c r="B91" s="467"/>
      <c r="C91" s="468"/>
      <c r="D91" s="468"/>
      <c r="E91" s="469"/>
      <c r="F91" s="470"/>
      <c r="G91" s="471" t="str">
        <f>IF('concesión 2026'!J200="","",'concesión 2026'!J200)</f>
        <v/>
      </c>
      <c r="H91" s="472" t="str">
        <f>IF('concesión 2026'!K200="","",'concesión 2026'!K200)</f>
        <v/>
      </c>
      <c r="I91" s="470" t="str">
        <f>IF('concesión 2026'!L200="","",'concesión 2026'!L200)</f>
        <v/>
      </c>
      <c r="J91" s="473" t="str">
        <f>IF('concesión 2026'!M200="","",'concesión 2026'!M200)</f>
        <v/>
      </c>
      <c r="K91" s="474" t="s">
        <v>180</v>
      </c>
      <c r="L91" s="475" t="str">
        <f>IF('concesión 2026'!O200="","",'concesión 2026'!O200)</f>
        <v/>
      </c>
      <c r="M91" s="476" t="str">
        <f>IF('concesión 2026'!P200="","",'concesión 2026'!P200)</f>
        <v/>
      </c>
      <c r="N91" s="476" t="str">
        <f>IF('concesión 2026'!Q200="","",'concesión 2026'!Q200)</f>
        <v/>
      </c>
      <c r="O91" s="477" t="s">
        <v>181</v>
      </c>
      <c r="P91" s="478" t="str">
        <f>IF('concesión 2026'!S200="","",'concesión 2026'!S200)</f>
        <v/>
      </c>
      <c r="Q91" s="479" t="str">
        <f>IF('concesión 2026'!T200="","",'concesión 2026'!T200)</f>
        <v/>
      </c>
      <c r="R91" s="480" t="str">
        <f>IF('concesión 2026'!U200="","",'concesión 2026'!U200)</f>
        <v/>
      </c>
      <c r="S91" s="481"/>
      <c r="T91" s="482"/>
      <c r="U91" s="482"/>
      <c r="V91" s="483"/>
      <c r="W91" s="483"/>
      <c r="X91" s="484"/>
      <c r="Y91" s="483"/>
      <c r="Z91" s="485"/>
      <c r="AA91" s="485"/>
      <c r="AB91" s="486"/>
      <c r="AC91" s="487" t="s">
        <v>182</v>
      </c>
      <c r="AD91" s="488" t="e">
        <f>SUM(AD28:AD90)</f>
        <v>#VALUE!</v>
      </c>
      <c r="AE91" s="489" t="s">
        <v>183</v>
      </c>
      <c r="AF91" s="490" t="e">
        <f>SUM(AF28:AF90)</f>
        <v>#VALUE!</v>
      </c>
      <c r="AG91" s="743" t="s">
        <v>184</v>
      </c>
      <c r="AH91" s="743"/>
      <c r="AI91" s="743"/>
      <c r="AJ91" s="491" t="e">
        <f>SUM(AJ28:AJ90)</f>
        <v>#REF!</v>
      </c>
      <c r="AK91" s="492" t="e">
        <f>+AD91-AJ91</f>
        <v>#VALUE!</v>
      </c>
      <c r="AL91" s="743" t="str">
        <f>IF('xustificacion 2026'!S197="","",'xustificacion 2026'!S197)</f>
        <v>TOTAL XUSTIFICADO anualidade 2026</v>
      </c>
      <c r="AM91" s="743"/>
      <c r="AN91" s="743"/>
      <c r="AO91" s="491" t="e">
        <f>SUM(AO28:AO90)</f>
        <v>#VALUE!</v>
      </c>
      <c r="AP91" s="492" t="e">
        <f>SUM(AP28:AP90)</f>
        <v>#VALUE!</v>
      </c>
      <c r="AQ91" s="493" t="e">
        <f>SUM(AQ28:AQ90)</f>
        <v>#REF!</v>
      </c>
      <c r="AR91" s="494" t="e">
        <f>SUM(AR28:AR90)</f>
        <v>#REF!</v>
      </c>
      <c r="AS91" s="481"/>
    </row>
    <row r="92" spans="1:45" x14ac:dyDescent="0.25">
      <c r="A92" s="380"/>
      <c r="B92" s="380"/>
      <c r="C92" s="496"/>
      <c r="D92" s="496"/>
      <c r="E92" s="497"/>
      <c r="F92" s="381"/>
      <c r="G92" s="498" t="str">
        <f>IF('concesión 2026'!J201="","",'concesión 2026'!J201)</f>
        <v/>
      </c>
      <c r="H92" s="497" t="str">
        <f>IF('concesión 2026'!K201="","",'concesión 2026'!K201)</f>
        <v/>
      </c>
      <c r="I92" s="381" t="str">
        <f>IF('concesión 2026'!L201="","",'concesión 2026'!L201)</f>
        <v/>
      </c>
      <c r="J92" s="381" t="str">
        <f>IF('concesión 2026'!M201="","",'concesión 2026'!M201)</f>
        <v/>
      </c>
      <c r="K92" s="499" t="str">
        <f>IF('concesión 2026'!N201="","",'concesión 2026'!N201)</f>
        <v/>
      </c>
      <c r="L92" s="500" t="str">
        <f>IF('concesión 2026'!O201="","",'concesión 2026'!O201)</f>
        <v/>
      </c>
      <c r="M92" s="381" t="str">
        <f>IF('concesión 2026'!P201="","",'concesión 2026'!P201)</f>
        <v/>
      </c>
      <c r="N92" s="381" t="str">
        <f>IF('concesión 2026'!Q201="","",'concesión 2026'!Q201)</f>
        <v/>
      </c>
      <c r="O92" s="499" t="str">
        <f>IF('concesión 2026'!R201="","",'concesión 2026'!R201)</f>
        <v/>
      </c>
      <c r="P92" s="501" t="str">
        <f>IF('concesión 2026'!S201="","",'concesión 2026'!S201)</f>
        <v/>
      </c>
      <c r="Q92" s="502" t="str">
        <f>IF('concesión 2026'!T201="","",'concesión 2026'!T201)</f>
        <v/>
      </c>
      <c r="S92" s="289"/>
      <c r="T92" s="503"/>
      <c r="U92" s="503"/>
      <c r="V92" s="496"/>
      <c r="W92" s="496"/>
      <c r="Y92" s="504"/>
      <c r="Z92" s="505"/>
      <c r="AA92" s="505"/>
      <c r="AB92" s="506"/>
      <c r="AC92" s="507"/>
      <c r="AD92" s="508"/>
      <c r="AE92" s="508"/>
      <c r="AF92" s="501"/>
      <c r="AG92" s="508" t="e">
        <f>IF(#REF!="","",#REF!)</f>
        <v>#REF!</v>
      </c>
      <c r="AH92" s="508"/>
      <c r="AI92" s="508"/>
      <c r="AJ92" s="508" t="e">
        <f>IF(#REF!="","",#REF!)</f>
        <v>#REF!</v>
      </c>
      <c r="AK92" s="508"/>
      <c r="AL92" s="381"/>
      <c r="AM92" s="381"/>
      <c r="AN92" s="499"/>
      <c r="AO92" s="402"/>
      <c r="AP92" s="509"/>
      <c r="AQ92" s="509"/>
      <c r="AR92" s="495"/>
      <c r="AS92" s="289"/>
    </row>
    <row r="93" spans="1:45" ht="40.5" x14ac:dyDescent="0.25">
      <c r="A93" s="380"/>
      <c r="B93" s="380"/>
      <c r="C93" s="496"/>
      <c r="D93" s="496"/>
      <c r="E93" s="497"/>
      <c r="F93" s="381"/>
      <c r="G93" s="498" t="str">
        <f>IF('concesión 2026'!J202="","",'concesión 2026'!J202)</f>
        <v/>
      </c>
      <c r="H93" s="497" t="str">
        <f>IF('concesión 2026'!K202="","",'concesión 2026'!K202)</f>
        <v>anualidade</v>
      </c>
      <c r="I93" s="381" t="str">
        <f>IF('concesión 2026'!L202="","",'concesión 2026'!L202)</f>
        <v>Nº persoas atendidos</v>
      </c>
      <c r="J93" s="381" t="str">
        <f>IF('concesión 2026'!M202="","",'concesión 2026'!M202)</f>
        <v>custos salariais (%xornada imputada á UAAP</v>
      </c>
      <c r="K93" s="499" t="str">
        <f>IF('concesión 2026'!N202="","",'concesión 2026'!N202)</f>
        <v xml:space="preserve">Contía por postos  </v>
      </c>
      <c r="L93" s="500" t="str">
        <f>IF('concesión 2026'!O202="","",'concesión 2026'!O202)</f>
        <v>IMPORTE AXUDA</v>
      </c>
      <c r="M93" s="381" t="str">
        <f>IF('concesión 2026'!P202="","",'concesión 2026'!P202)</f>
        <v/>
      </c>
      <c r="N93" s="381" t="str">
        <f>IF('concesión 2026'!Q202="","",'concesión 2026'!Q202)</f>
        <v/>
      </c>
      <c r="O93" s="499" t="str">
        <f>IF('concesión 2026'!R202="","",'concesión 2026'!R202)</f>
        <v/>
      </c>
      <c r="P93" s="501" t="str">
        <f>IF('concesión 2026'!S202="","",'concesión 2026'!S202)</f>
        <v/>
      </c>
      <c r="Q93" s="502" t="str">
        <f>IF('concesión 2026'!T202="","",'concesión 2026'!T202)</f>
        <v/>
      </c>
      <c r="S93" s="289"/>
      <c r="T93" s="503"/>
      <c r="U93" s="503"/>
      <c r="V93" s="496"/>
      <c r="W93" s="496"/>
      <c r="Y93" s="504"/>
      <c r="Z93" s="505"/>
      <c r="AE93" s="508"/>
      <c r="AF93" s="508"/>
      <c r="AG93" s="508"/>
      <c r="AH93" s="508"/>
      <c r="AI93" s="508"/>
      <c r="AJ93" s="508" t="e">
        <f>IF(#REF!="","",#REF!)</f>
        <v>#REF!</v>
      </c>
      <c r="AK93" s="508"/>
      <c r="AL93" s="381"/>
      <c r="AM93" s="381"/>
      <c r="AN93" s="499"/>
      <c r="AO93" s="402"/>
      <c r="AP93" s="509"/>
      <c r="AQ93" s="509"/>
      <c r="AS93" s="289"/>
    </row>
    <row r="94" spans="1:45" x14ac:dyDescent="0.25">
      <c r="A94" s="380"/>
      <c r="B94" s="380"/>
      <c r="C94" s="496"/>
      <c r="D94" s="496"/>
      <c r="E94" s="497"/>
      <c r="F94" s="381"/>
      <c r="G94" s="498" t="str">
        <f>IF('concesión 2026'!J203="","",'concesión 2026'!J203)</f>
        <v/>
      </c>
      <c r="H94" s="497">
        <f>IF('concesión 2026'!K203="","",'concesión 2026'!K203)</f>
        <v>2026</v>
      </c>
      <c r="I94" s="381">
        <f>IF('concesión 2026'!L203="","",'concesión 2026'!L203)</f>
        <v>0</v>
      </c>
      <c r="J94" s="381">
        <f>IF('concesión 2026'!M203="","",'concesión 2026'!M203)</f>
        <v>0</v>
      </c>
      <c r="K94" s="499">
        <f>IF('concesión 2026'!N203="","",'concesión 2026'!N203)</f>
        <v>0</v>
      </c>
      <c r="L94" s="500">
        <f>IF('concesión 2026'!O203="","",'concesión 2026'!O203)</f>
        <v>0</v>
      </c>
      <c r="M94" s="381" t="str">
        <f>IF('concesión 2026'!P203="","",'concesión 2026'!P203)</f>
        <v/>
      </c>
      <c r="N94" s="381" t="str">
        <f>IF('concesión 2026'!Q203="","",'concesión 2026'!Q203)</f>
        <v/>
      </c>
      <c r="O94" s="499" t="str">
        <f>IF('concesión 2026'!R203="","",'concesión 2026'!R203)</f>
        <v/>
      </c>
      <c r="P94" s="501" t="str">
        <f>IF('concesión 2026'!S203="","",'concesión 2026'!S203)</f>
        <v/>
      </c>
      <c r="Q94" s="502" t="str">
        <f>IF('concesión 2026'!T203="","",'concesión 2026'!T203)</f>
        <v/>
      </c>
      <c r="S94" s="289"/>
      <c r="T94" s="503"/>
      <c r="U94" s="503"/>
      <c r="V94" s="496"/>
      <c r="W94" s="496"/>
      <c r="Y94" s="504"/>
      <c r="Z94" s="505"/>
      <c r="AE94" s="508"/>
      <c r="AF94" s="508"/>
      <c r="AG94" s="508"/>
      <c r="AH94" s="508"/>
      <c r="AI94" s="508"/>
      <c r="AJ94" s="508" t="e">
        <f>IF(#REF!="","",#REF!)</f>
        <v>#REF!</v>
      </c>
      <c r="AK94" s="508"/>
      <c r="AL94" s="381"/>
      <c r="AM94" s="381"/>
      <c r="AN94" s="499"/>
      <c r="AO94" s="402"/>
      <c r="AP94" s="509"/>
      <c r="AQ94" s="509"/>
      <c r="AS94" s="289"/>
    </row>
    <row r="95" spans="1:45" ht="61.5" customHeight="1" x14ac:dyDescent="0.25">
      <c r="A95" s="380"/>
      <c r="B95" s="380"/>
      <c r="C95" s="496"/>
      <c r="D95" s="496"/>
      <c r="E95" s="497"/>
      <c r="F95" s="381"/>
      <c r="G95" s="498" t="str">
        <f>IF('concesión 2026'!J204="","",'concesión 2026'!J204)</f>
        <v/>
      </c>
      <c r="M95" s="510" t="str">
        <f>IF('concesión 2026'!K204="","",'concesión 2026'!K204)</f>
        <v>TOTAL</v>
      </c>
      <c r="N95" s="511">
        <f>IF('concesión 2026'!L204="","",'concesión 2026'!L204)</f>
        <v>0</v>
      </c>
      <c r="O95" s="512">
        <f>IF('concesión 2026'!M204="","",'concesión 2026'!M204)</f>
        <v>0</v>
      </c>
      <c r="P95" s="512">
        <f>IF('concesión 2026'!N204="","",'concesión 2026'!N204)</f>
        <v>0</v>
      </c>
      <c r="Q95" s="513">
        <f>IF('concesión 2026'!O204="","",'concesión 2026'!O204)</f>
        <v>0</v>
      </c>
      <c r="S95" s="289"/>
      <c r="T95" s="503" t="str">
        <f>IF('concesión 2026'!A204="","",'concesión 2026'!A204)</f>
        <v/>
      </c>
      <c r="U95" s="503" t="str">
        <f>IF('concesión 2026'!B204="","",'concesión 2026'!B204)</f>
        <v/>
      </c>
      <c r="V95" s="496"/>
      <c r="W95" s="496" t="str">
        <f>IF('concesión 2026'!D205="","",'concesión 2026'!D205)</f>
        <v/>
      </c>
      <c r="X95" s="287" t="str">
        <f>IF('concesión 2026'!E205="","",'concesión 2026'!E205)</f>
        <v/>
      </c>
      <c r="Y95" s="496" t="str">
        <f>IF('concesión 2026'!H205="","",'concesión 2026'!H205)</f>
        <v/>
      </c>
      <c r="Z95" s="514" t="s">
        <v>185</v>
      </c>
      <c r="AA95" s="515"/>
      <c r="AB95" s="516">
        <v>2019</v>
      </c>
      <c r="AC95" s="517">
        <v>2020</v>
      </c>
      <c r="AD95" s="518" t="s">
        <v>77</v>
      </c>
      <c r="AF95" s="508" t="str">
        <f>IF('concesión 2026'!S204="","",'concesión 2026'!S204)</f>
        <v/>
      </c>
      <c r="AH95" s="519" t="s">
        <v>186</v>
      </c>
      <c r="AI95" s="520" t="s">
        <v>73</v>
      </c>
      <c r="AJ95" s="521" t="s">
        <v>187</v>
      </c>
      <c r="AK95" s="521" t="s">
        <v>97</v>
      </c>
      <c r="AL95" s="518" t="s">
        <v>188</v>
      </c>
      <c r="AM95" s="519" t="s">
        <v>189</v>
      </c>
      <c r="AN95" s="520" t="s">
        <v>73</v>
      </c>
      <c r="AO95" s="521" t="s">
        <v>187</v>
      </c>
      <c r="AP95" s="521" t="s">
        <v>97</v>
      </c>
      <c r="AQ95" s="518" t="s">
        <v>190</v>
      </c>
      <c r="AS95" s="289"/>
    </row>
    <row r="96" spans="1:45" ht="27.75" customHeight="1" x14ac:dyDescent="0.25">
      <c r="A96" s="380" t="str">
        <f>IF('concesión 2026'!A205="","",'concesión 2026'!A205)</f>
        <v/>
      </c>
      <c r="B96" s="380" t="str">
        <f>IF('concesión 2026'!B205="","",'concesión 2026'!B205)</f>
        <v/>
      </c>
      <c r="C96" s="496" t="str">
        <f>IF('concesión 2026'!C206="","",'concesión 2026'!C206)</f>
        <v/>
      </c>
      <c r="D96" s="496" t="str">
        <f>IF('concesión 2026'!D206="","",'concesión 2026'!D206)</f>
        <v/>
      </c>
      <c r="E96" s="497" t="str">
        <f>IF('concesión 2026'!E206="","",'concesión 2026'!E206)</f>
        <v/>
      </c>
      <c r="F96" s="381" t="str">
        <f>IF('concesión 2026'!I206="","",'concesión 2026'!I206)</f>
        <v/>
      </c>
      <c r="G96" s="498" t="str">
        <f>IF('concesión 2026'!J205="","",'concesión 2026'!J205)</f>
        <v/>
      </c>
      <c r="M96" s="522" t="str">
        <f>IF('concesión 2026'!K205="","",'concesión 2026'!K205)</f>
        <v/>
      </c>
      <c r="N96" s="523" t="str">
        <f>IF('concesión 2026'!L205="","",'concesión 2026'!L205)</f>
        <v/>
      </c>
      <c r="O96" s="265" t="str">
        <f>IF('concesión 2026'!M205="","",'concesión 2026'!M205)</f>
        <v/>
      </c>
      <c r="P96" s="265" t="str">
        <f>IF('concesión 2026'!N205="","",'concesión 2026'!N205)</f>
        <v/>
      </c>
      <c r="Q96" s="266" t="str">
        <f>IF('concesión 2026'!O205="","",'concesión 2026'!O205)</f>
        <v/>
      </c>
      <c r="S96" s="289"/>
      <c r="T96" s="503" t="str">
        <f>IF('concesión 2026'!A205="","",'concesión 2026'!A205)</f>
        <v/>
      </c>
      <c r="U96" s="503" t="str">
        <f>IF('concesión 2026'!B205="","",'concesión 2026'!B205)</f>
        <v/>
      </c>
      <c r="V96" s="496" t="str">
        <f>IF('concesión 2026'!C206="","",'concesión 2026'!C206)</f>
        <v/>
      </c>
      <c r="W96" s="496" t="str">
        <f>IF('concesión 2026'!D206="","",'concesión 2026'!D206)</f>
        <v/>
      </c>
      <c r="X96" s="287" t="str">
        <f>IF('concesión 2026'!E206="","",'concesión 2026'!E206)</f>
        <v/>
      </c>
      <c r="Y96" s="496" t="str">
        <f>IF('concesión 2026'!H206="","",'concesión 2026'!H206)</f>
        <v/>
      </c>
      <c r="Z96" s="524" t="s">
        <v>98</v>
      </c>
      <c r="AA96" s="525"/>
      <c r="AB96" s="402" t="e">
        <f>+AL96</f>
        <v>#VALUE!</v>
      </c>
      <c r="AC96" s="402" t="e">
        <f>+AQ96</f>
        <v>#VALUE!</v>
      </c>
      <c r="AD96" s="526" t="e">
        <f>+AB96+AC96</f>
        <v>#VALUE!</v>
      </c>
      <c r="AF96" s="508" t="str">
        <f>IF('concesión 2026'!S205="","",'concesión 2026'!S205)</f>
        <v/>
      </c>
      <c r="AH96" s="527" t="s">
        <v>98</v>
      </c>
      <c r="AI96" s="528" t="e">
        <f>+#REF!</f>
        <v>#REF!</v>
      </c>
      <c r="AJ96" s="529">
        <f>+AD21</f>
        <v>0</v>
      </c>
      <c r="AK96" s="529" t="e">
        <f>+AD91</f>
        <v>#VALUE!</v>
      </c>
      <c r="AL96" s="530" t="e">
        <f>IF($AJ96&gt;$AK96,$AK96,$AJ96)</f>
        <v>#VALUE!</v>
      </c>
      <c r="AM96" s="527" t="s">
        <v>98</v>
      </c>
      <c r="AN96" s="528">
        <f>+'xustificacion 2026'!N202</f>
        <v>0</v>
      </c>
      <c r="AO96" s="529">
        <f>AE21</f>
        <v>0</v>
      </c>
      <c r="AP96" s="529" t="e">
        <f>+AF91</f>
        <v>#VALUE!</v>
      </c>
      <c r="AQ96" s="531" t="e">
        <f>IF($AO96&gt;$AP96,$AP96,$AO96)</f>
        <v>#VALUE!</v>
      </c>
      <c r="AS96" s="289"/>
    </row>
    <row r="97" spans="1:45" ht="24" customHeight="1" x14ac:dyDescent="0.25">
      <c r="A97" s="380" t="str">
        <f>IF('concesión 2026'!A206="","",'concesión 2026'!A206)</f>
        <v/>
      </c>
      <c r="B97" s="380" t="str">
        <f>IF('concesión 2026'!B206="","",'concesión 2026'!B206)</f>
        <v/>
      </c>
      <c r="C97" s="496" t="str">
        <f>IF('concesión 2026'!C207="","",'concesión 2026'!C207)</f>
        <v/>
      </c>
      <c r="D97" s="496" t="str">
        <f>IF('concesión 2026'!D207="","",'concesión 2026'!D207)</f>
        <v/>
      </c>
      <c r="E97" s="497" t="str">
        <f>IF('concesión 2026'!E207="","",'concesión 2026'!E207)</f>
        <v/>
      </c>
      <c r="F97" s="381" t="str">
        <f>IF('concesión 2026'!I207="","",'concesión 2026'!I207)</f>
        <v/>
      </c>
      <c r="G97" s="498" t="str">
        <f>IF('concesión 2026'!J206="","",'concesión 2026'!J206)</f>
        <v/>
      </c>
      <c r="M97" s="522" t="e">
        <v>#VALUE!</v>
      </c>
      <c r="N97" s="523" t="e">
        <v>#VALUE!</v>
      </c>
      <c r="O97" s="265" t="e">
        <v>#VALUE!</v>
      </c>
      <c r="P97" s="265" t="e">
        <v>#VALUE!</v>
      </c>
      <c r="Q97" s="266" t="e">
        <v>#VALUE!</v>
      </c>
      <c r="S97" s="289"/>
      <c r="T97" s="503" t="str">
        <f>IF('concesión 2026'!A206="","",'concesión 2026'!A206)</f>
        <v/>
      </c>
      <c r="U97" s="503" t="str">
        <f>IF('concesión 2026'!B206="","",'concesión 2026'!B206)</f>
        <v/>
      </c>
      <c r="V97" s="496" t="str">
        <f>IF('concesión 2026'!C207="","",'concesión 2026'!C207)</f>
        <v/>
      </c>
      <c r="W97" s="496" t="str">
        <f>IF('concesión 2026'!D207="","",'concesión 2026'!D207)</f>
        <v/>
      </c>
      <c r="X97" s="287" t="str">
        <f>IF('concesión 2026'!E207="","",'concesión 2026'!E207)</f>
        <v/>
      </c>
      <c r="Y97" s="496" t="str">
        <f>IF('concesión 2026'!H207="","",'concesión 2026'!H207)</f>
        <v/>
      </c>
      <c r="Z97" s="532" t="s">
        <v>99</v>
      </c>
      <c r="AA97" s="533"/>
      <c r="AB97" s="534" t="e">
        <f>+AL97</f>
        <v>#REF!</v>
      </c>
      <c r="AC97" s="534" t="e">
        <f>+AQ97</f>
        <v>#VALUE!</v>
      </c>
      <c r="AD97" s="535" t="e">
        <f>+AB97+AC97</f>
        <v>#REF!</v>
      </c>
      <c r="AF97" s="508" t="str">
        <f>IF('concesión 2026'!N206="","",'concesión 2026'!N206)</f>
        <v/>
      </c>
      <c r="AH97" s="527" t="s">
        <v>99</v>
      </c>
      <c r="AI97" s="528" t="e">
        <f>+#REF!</f>
        <v>#REF!</v>
      </c>
      <c r="AJ97" s="536" t="e">
        <f>+AH21</f>
        <v>#REF!</v>
      </c>
      <c r="AK97" s="529" t="e">
        <f>+AJ91</f>
        <v>#REF!</v>
      </c>
      <c r="AL97" s="537" t="e">
        <f>IF($AJ97&gt;$AK97,$AK97,$AJ97)</f>
        <v>#REF!</v>
      </c>
      <c r="AM97" s="527" t="s">
        <v>99</v>
      </c>
      <c r="AN97" s="528">
        <f>+'xustificacion 2026'!N203</f>
        <v>0</v>
      </c>
      <c r="AO97" s="536">
        <f>+AM21</f>
        <v>0</v>
      </c>
      <c r="AP97" s="529" t="e">
        <f>+AO91</f>
        <v>#VALUE!</v>
      </c>
      <c r="AQ97" s="537" t="e">
        <f>IF($AO97&gt;$AP97,$AP97,$AO97)</f>
        <v>#VALUE!</v>
      </c>
      <c r="AS97" s="289"/>
    </row>
    <row r="98" spans="1:45" ht="18" customHeight="1" x14ac:dyDescent="0.25">
      <c r="A98" s="380" t="str">
        <f>IF('concesión 2026'!A207="","",'concesión 2026'!A207)</f>
        <v/>
      </c>
      <c r="B98" s="380" t="str">
        <f>IF('concesión 2026'!B207="","",'concesión 2026'!B207)</f>
        <v/>
      </c>
      <c r="C98" s="496" t="str">
        <f>IF('concesión 2026'!C208="","",'concesión 2026'!C208)</f>
        <v/>
      </c>
      <c r="D98" s="496" t="str">
        <f>IF('concesión 2026'!D208="","",'concesión 2026'!D208)</f>
        <v/>
      </c>
      <c r="E98" s="497" t="str">
        <f>IF('concesión 2026'!E208="","",'concesión 2026'!E208)</f>
        <v/>
      </c>
      <c r="F98" s="381" t="str">
        <f>IF('concesión 2026'!I208="","",'concesión 2026'!I208)</f>
        <v/>
      </c>
      <c r="G98" s="498" t="str">
        <f>IF('concesión 2026'!J207="","",'concesión 2026'!J207)</f>
        <v/>
      </c>
      <c r="M98" s="538" t="e">
        <v>#VALUE!</v>
      </c>
      <c r="N98" s="539" t="e">
        <v>#VALUE!</v>
      </c>
      <c r="O98" s="540" t="e">
        <v>#VALUE!</v>
      </c>
      <c r="P98" s="540" t="e">
        <v>#VALUE!</v>
      </c>
      <c r="Q98" s="541" t="e">
        <v>#VALUE!</v>
      </c>
      <c r="S98" s="289"/>
      <c r="T98" s="503" t="str">
        <f>IF('concesión 2026'!A207="","",'concesión 2026'!A207)</f>
        <v/>
      </c>
      <c r="U98" s="503" t="str">
        <f>IF('concesión 2026'!B207="","",'concesión 2026'!B207)</f>
        <v/>
      </c>
      <c r="V98" s="496" t="str">
        <f>IF('concesión 2026'!C208="","",'concesión 2026'!C208)</f>
        <v/>
      </c>
      <c r="W98" s="496" t="str">
        <f>IF('concesión 2026'!D208="","",'concesión 2026'!D208)</f>
        <v/>
      </c>
      <c r="X98" s="287" t="str">
        <f>IF('concesión 2026'!E208="","",'concesión 2026'!E208)</f>
        <v/>
      </c>
      <c r="Y98" s="496" t="str">
        <f>IF('concesión 2026'!H208="","",'concesión 2026'!H208)</f>
        <v/>
      </c>
      <c r="Z98" s="542" t="s">
        <v>191</v>
      </c>
      <c r="AA98" s="543"/>
      <c r="AB98" s="544" t="e">
        <f>+AB97-AB96</f>
        <v>#REF!</v>
      </c>
      <c r="AC98" s="544" t="e">
        <f>+AC97-AC96</f>
        <v>#VALUE!</v>
      </c>
      <c r="AD98" s="545" t="e">
        <f>+AD97-AD96</f>
        <v>#REF!</v>
      </c>
      <c r="AF98" s="508" t="str">
        <f>IF('concesión 2026'!N207="","",'concesión 2026'!N207)</f>
        <v/>
      </c>
      <c r="AH98" s="546" t="s">
        <v>191</v>
      </c>
      <c r="AI98" s="547" t="e">
        <f>+#REF!</f>
        <v>#REF!</v>
      </c>
      <c r="AJ98" s="548" t="e">
        <f>+AJ97-AJ96</f>
        <v>#REF!</v>
      </c>
      <c r="AK98" s="548" t="e">
        <f>+AK97-AK96</f>
        <v>#REF!</v>
      </c>
      <c r="AL98" s="549" t="e">
        <f>+AL97-AL96</f>
        <v>#REF!</v>
      </c>
      <c r="AM98" s="546" t="s">
        <v>191</v>
      </c>
      <c r="AN98" s="547" t="e">
        <f>+#REF!</f>
        <v>#REF!</v>
      </c>
      <c r="AO98" s="548">
        <f>+AO97-AO96</f>
        <v>0</v>
      </c>
      <c r="AP98" s="548" t="e">
        <f>+AP97-AP96</f>
        <v>#VALUE!</v>
      </c>
      <c r="AQ98" s="549" t="e">
        <f>+AQ97-AQ96</f>
        <v>#VALUE!</v>
      </c>
      <c r="AS98" s="289"/>
    </row>
    <row r="99" spans="1:45" x14ac:dyDescent="0.25">
      <c r="S99" s="289"/>
      <c r="Z99" s="550" t="s">
        <v>192</v>
      </c>
      <c r="AA99" s="551"/>
      <c r="AB99" s="552" t="e">
        <f>+AB96*100%</f>
        <v>#VALUE!</v>
      </c>
      <c r="AC99" s="553" t="e">
        <f>+AC96*90%</f>
        <v>#VALUE!</v>
      </c>
      <c r="AD99" s="554" t="e">
        <f>+AB99+AC99</f>
        <v>#VALUE!</v>
      </c>
      <c r="AE99" s="508"/>
      <c r="AF99" s="508"/>
      <c r="AG99" s="508"/>
      <c r="AH99" s="508"/>
      <c r="AI99" s="508"/>
      <c r="AJ99" s="508" t="e">
        <f>IF(#REF!="","",#REF!)</f>
        <v>#REF!</v>
      </c>
      <c r="AS99" s="289"/>
    </row>
    <row r="100" spans="1:45" x14ac:dyDescent="0.25">
      <c r="S100" s="289"/>
      <c r="Z100" s="555" t="s">
        <v>193</v>
      </c>
      <c r="AA100" s="556"/>
      <c r="AB100" s="557" t="e">
        <f>IF(OR(AB99&gt;AB97,AB99=AB97),0,AB97-AB99)</f>
        <v>#VALUE!</v>
      </c>
      <c r="AC100" s="558" t="e">
        <f>IF(AND(AC99&gt;AC97,AC99=AC97),0,AC97-AC99)</f>
        <v>#VALUE!</v>
      </c>
      <c r="AD100" s="559" t="e">
        <f>+AB100+AC100</f>
        <v>#VALUE!</v>
      </c>
      <c r="AS100" s="289"/>
    </row>
    <row r="101" spans="1:45" x14ac:dyDescent="0.25">
      <c r="S101" s="289"/>
      <c r="Z101" s="560" t="s">
        <v>194</v>
      </c>
      <c r="AA101" s="561"/>
      <c r="AB101" s="562" t="e">
        <f>IF(OR(AB99&lt;AB97,AB99=AB97),0,AB99-AB97)</f>
        <v>#VALUE!</v>
      </c>
      <c r="AC101" s="563" t="e">
        <f>IF(OR(AC99&lt;AC97,AC99=AC97),0,AC99-AC97)</f>
        <v>#VALUE!</v>
      </c>
      <c r="AD101" s="564" t="e">
        <f>+AB101+AC101</f>
        <v>#VALUE!</v>
      </c>
      <c r="AS101" s="289"/>
    </row>
    <row r="102" spans="1:45" x14ac:dyDescent="0.25">
      <c r="A102" s="380"/>
      <c r="B102" s="380"/>
      <c r="C102" s="496"/>
      <c r="D102" s="496"/>
      <c r="E102" s="497"/>
      <c r="F102" s="381"/>
      <c r="G102" s="498"/>
      <c r="H102" s="497"/>
      <c r="I102" s="381"/>
      <c r="J102" s="381"/>
      <c r="K102" s="499"/>
      <c r="L102" s="500"/>
      <c r="M102" s="381"/>
      <c r="N102" s="381"/>
      <c r="O102" s="499"/>
      <c r="P102" s="501"/>
      <c r="Q102" s="502"/>
      <c r="S102" s="289"/>
      <c r="T102" s="503"/>
      <c r="U102" s="503"/>
      <c r="V102" s="496"/>
      <c r="W102" s="496"/>
      <c r="Y102" s="504"/>
      <c r="Z102" s="505"/>
      <c r="AE102" s="508"/>
      <c r="AF102" s="508"/>
      <c r="AG102" s="508"/>
      <c r="AH102" s="508"/>
      <c r="AI102" s="508"/>
      <c r="AJ102" s="508"/>
      <c r="AK102" s="508"/>
      <c r="AL102" s="381"/>
      <c r="AM102" s="381"/>
      <c r="AN102" s="499"/>
      <c r="AO102" s="402"/>
      <c r="AP102" s="509"/>
      <c r="AQ102" s="509"/>
      <c r="AS102" s="289"/>
    </row>
    <row r="103" spans="1:45" x14ac:dyDescent="0.25">
      <c r="S103" s="289"/>
      <c r="T103" s="289"/>
      <c r="U103" s="290"/>
      <c r="V103" s="291"/>
      <c r="W103" s="289"/>
      <c r="X103" s="292"/>
      <c r="Y103" s="289"/>
      <c r="Z103" s="291"/>
      <c r="AA103" s="291"/>
      <c r="AB103" s="291"/>
      <c r="AC103" s="289"/>
      <c r="AD103" s="289"/>
      <c r="AE103" s="289"/>
      <c r="AF103" s="289"/>
      <c r="AG103" s="289"/>
      <c r="AH103" s="289"/>
      <c r="AI103" s="289"/>
      <c r="AJ103" s="289"/>
      <c r="AK103" s="289"/>
      <c r="AL103" s="289"/>
      <c r="AM103" s="289"/>
      <c r="AN103" s="289"/>
      <c r="AO103" s="289"/>
      <c r="AP103" s="289"/>
      <c r="AQ103" s="289"/>
      <c r="AR103" s="289"/>
      <c r="AS103" s="289"/>
    </row>
  </sheetData>
  <sheetProtection password="CD9C" sheet="1" objects="1" scenarios="1"/>
  <mergeCells count="57">
    <mergeCell ref="A10:N10"/>
    <mergeCell ref="A11:G11"/>
    <mergeCell ref="H11:K11"/>
    <mergeCell ref="L11:M11"/>
    <mergeCell ref="T11:AI11"/>
    <mergeCell ref="AJ11:AM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N12"/>
    <mergeCell ref="T12:AE12"/>
    <mergeCell ref="AF12:AI12"/>
    <mergeCell ref="AJ12:AN12"/>
    <mergeCell ref="A24:P24"/>
    <mergeCell ref="Q24:Q27"/>
    <mergeCell ref="R24:R27"/>
    <mergeCell ref="A25:H25"/>
    <mergeCell ref="I25:L25"/>
    <mergeCell ref="M25:P25"/>
    <mergeCell ref="T25:AP25"/>
    <mergeCell ref="AQ25:AQ27"/>
    <mergeCell ref="AR25:AR27"/>
    <mergeCell ref="A26:A27"/>
    <mergeCell ref="B26:B27"/>
    <mergeCell ref="C26:C27"/>
    <mergeCell ref="D26:E26"/>
    <mergeCell ref="F26:F27"/>
    <mergeCell ref="G26:G27"/>
    <mergeCell ref="H26:H27"/>
    <mergeCell ref="I26:J26"/>
    <mergeCell ref="K26:K27"/>
    <mergeCell ref="L26:L27"/>
    <mergeCell ref="M26:N26"/>
    <mergeCell ref="O26:O27"/>
    <mergeCell ref="P26:P27"/>
    <mergeCell ref="T26:T27"/>
    <mergeCell ref="U26:U27"/>
    <mergeCell ref="V26:V27"/>
    <mergeCell ref="W26:X26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K26"/>
    <mergeCell ref="AL26:AP26"/>
    <mergeCell ref="AG91:AI91"/>
    <mergeCell ref="AL91:AN91"/>
  </mergeCells>
  <dataValidations count="1">
    <dataValidation allowBlank="1" showInputMessage="1" sqref="Q16 Q24" xr:uid="{00000000-0002-0000-0400-000000000000}">
      <formula1>0</formula1>
      <formula2>0</formula2>
    </dataValidation>
  </dataValidations>
  <pageMargins left="0.25" right="0.25" top="0.75" bottom="0.75" header="0.51180555555555496" footer="0.51180555555555496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="85" zoomScaleNormal="85" workbookViewId="0">
      <selection activeCell="Q25" sqref="Q25"/>
    </sheetView>
  </sheetViews>
  <sheetFormatPr baseColWidth="10" defaultColWidth="11.5703125" defaultRowHeight="15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9" customHeight="1" x14ac:dyDescent="0.25">
      <c r="A1" s="779" t="s">
        <v>195</v>
      </c>
      <c r="B1" s="779"/>
      <c r="C1" s="779"/>
      <c r="D1" s="774" t="s">
        <v>196</v>
      </c>
      <c r="E1" s="774"/>
      <c r="F1" s="774"/>
      <c r="G1" s="774" t="s">
        <v>197</v>
      </c>
      <c r="H1" s="774"/>
      <c r="I1" s="774"/>
      <c r="J1" s="773" t="s">
        <v>198</v>
      </c>
      <c r="K1" s="773"/>
      <c r="L1" s="773"/>
      <c r="M1" s="779" t="s">
        <v>199</v>
      </c>
      <c r="N1" s="779"/>
      <c r="O1" s="779"/>
      <c r="P1" s="774" t="s">
        <v>200</v>
      </c>
      <c r="Q1" s="774"/>
      <c r="R1" s="774"/>
    </row>
    <row r="2" spans="1:18" x14ac:dyDescent="0.25">
      <c r="A2" s="565" t="s">
        <v>201</v>
      </c>
      <c r="B2" s="566" t="s">
        <v>202</v>
      </c>
      <c r="C2" s="567" t="s">
        <v>203</v>
      </c>
      <c r="D2" s="568" t="s">
        <v>201</v>
      </c>
      <c r="E2" s="569" t="s">
        <v>202</v>
      </c>
      <c r="F2" s="570" t="s">
        <v>203</v>
      </c>
      <c r="G2" s="568" t="s">
        <v>201</v>
      </c>
      <c r="H2" s="569" t="s">
        <v>202</v>
      </c>
      <c r="I2" s="570" t="s">
        <v>203</v>
      </c>
      <c r="J2" s="568" t="s">
        <v>201</v>
      </c>
      <c r="K2" s="569" t="s">
        <v>202</v>
      </c>
      <c r="L2" s="571" t="s">
        <v>204</v>
      </c>
      <c r="M2" s="565" t="s">
        <v>201</v>
      </c>
      <c r="N2" s="566" t="s">
        <v>202</v>
      </c>
      <c r="O2" s="567" t="s">
        <v>203</v>
      </c>
      <c r="P2" s="568" t="s">
        <v>201</v>
      </c>
      <c r="Q2" s="569" t="s">
        <v>202</v>
      </c>
      <c r="R2" s="570" t="s">
        <v>203</v>
      </c>
    </row>
    <row r="3" spans="1:18" x14ac:dyDescent="0.25">
      <c r="A3" s="572">
        <v>1</v>
      </c>
      <c r="B3" s="573">
        <v>1.3333333333333299</v>
      </c>
      <c r="C3" s="574">
        <v>6.6666666666666696</v>
      </c>
      <c r="D3" s="575">
        <v>16</v>
      </c>
      <c r="E3" s="576">
        <v>24</v>
      </c>
      <c r="F3" s="577">
        <v>106.67</v>
      </c>
      <c r="G3" s="575">
        <v>31</v>
      </c>
      <c r="H3" s="578">
        <v>84.67</v>
      </c>
      <c r="I3" s="579">
        <v>206.67</v>
      </c>
      <c r="J3" s="575">
        <v>46</v>
      </c>
      <c r="K3" s="576">
        <v>153.33000000000001</v>
      </c>
      <c r="L3" s="580">
        <v>306.67</v>
      </c>
      <c r="M3" s="572">
        <v>61</v>
      </c>
      <c r="N3" s="573">
        <v>203.33</v>
      </c>
      <c r="O3" s="574">
        <v>406.67</v>
      </c>
      <c r="P3" s="575">
        <v>76</v>
      </c>
      <c r="Q3" s="576">
        <v>253.33</v>
      </c>
      <c r="R3" s="577">
        <v>506.67</v>
      </c>
    </row>
    <row r="4" spans="1:18" x14ac:dyDescent="0.25">
      <c r="A4" s="581">
        <v>2</v>
      </c>
      <c r="B4" s="573">
        <v>2.6666666666666701</v>
      </c>
      <c r="C4" s="574">
        <v>13.3333333333333</v>
      </c>
      <c r="D4" s="582">
        <v>17</v>
      </c>
      <c r="E4" s="576">
        <v>28</v>
      </c>
      <c r="F4" s="577">
        <v>113.34</v>
      </c>
      <c r="G4" s="582">
        <v>32</v>
      </c>
      <c r="H4" s="578">
        <v>89.34</v>
      </c>
      <c r="I4" s="579">
        <v>213.34</v>
      </c>
      <c r="J4" s="582">
        <v>47</v>
      </c>
      <c r="K4" s="576">
        <v>156.66</v>
      </c>
      <c r="L4" s="580">
        <v>313.33999999999997</v>
      </c>
      <c r="M4" s="581">
        <v>62</v>
      </c>
      <c r="N4" s="573">
        <v>206.66</v>
      </c>
      <c r="O4" s="574">
        <v>413.34</v>
      </c>
      <c r="P4" s="582">
        <v>77</v>
      </c>
      <c r="Q4" s="576">
        <v>256.66000000000003</v>
      </c>
      <c r="R4" s="577">
        <v>513.34</v>
      </c>
    </row>
    <row r="5" spans="1:18" x14ac:dyDescent="0.25">
      <c r="A5" s="572">
        <v>3</v>
      </c>
      <c r="B5" s="573">
        <v>4</v>
      </c>
      <c r="C5" s="574">
        <v>20</v>
      </c>
      <c r="D5" s="582">
        <v>18</v>
      </c>
      <c r="E5" s="576">
        <v>32</v>
      </c>
      <c r="F5" s="577">
        <v>120.01</v>
      </c>
      <c r="G5" s="582">
        <v>33</v>
      </c>
      <c r="H5" s="578">
        <v>94.01</v>
      </c>
      <c r="I5" s="579">
        <v>220.01</v>
      </c>
      <c r="J5" s="582">
        <v>48</v>
      </c>
      <c r="K5" s="576">
        <v>159.99</v>
      </c>
      <c r="L5" s="580">
        <v>320.01</v>
      </c>
      <c r="M5" s="572">
        <v>63</v>
      </c>
      <c r="N5" s="573">
        <v>209.99</v>
      </c>
      <c r="O5" s="574">
        <v>420.01</v>
      </c>
      <c r="P5" s="582">
        <v>78</v>
      </c>
      <c r="Q5" s="576">
        <v>259.99</v>
      </c>
      <c r="R5" s="577">
        <v>520.01</v>
      </c>
    </row>
    <row r="6" spans="1:18" x14ac:dyDescent="0.25">
      <c r="A6" s="581">
        <v>4</v>
      </c>
      <c r="B6" s="573">
        <v>5.3333333333333304</v>
      </c>
      <c r="C6" s="574">
        <v>26.6666666666667</v>
      </c>
      <c r="D6" s="582">
        <v>19</v>
      </c>
      <c r="E6" s="576">
        <v>36</v>
      </c>
      <c r="F6" s="577">
        <v>126.68</v>
      </c>
      <c r="G6" s="582">
        <v>34</v>
      </c>
      <c r="H6" s="578">
        <v>98.68</v>
      </c>
      <c r="I6" s="579">
        <v>226.68</v>
      </c>
      <c r="J6" s="582">
        <v>49</v>
      </c>
      <c r="K6" s="576">
        <v>163.32</v>
      </c>
      <c r="L6" s="580">
        <v>326.68</v>
      </c>
      <c r="M6" s="581">
        <v>64</v>
      </c>
      <c r="N6" s="573">
        <v>213.32</v>
      </c>
      <c r="O6" s="574">
        <v>426.68</v>
      </c>
      <c r="P6" s="582">
        <v>79</v>
      </c>
      <c r="Q6" s="576">
        <v>263.32</v>
      </c>
      <c r="R6" s="577">
        <v>526.67999999999995</v>
      </c>
    </row>
    <row r="7" spans="1:18" x14ac:dyDescent="0.25">
      <c r="A7" s="572">
        <v>5</v>
      </c>
      <c r="B7" s="573">
        <v>6.6666666666666696</v>
      </c>
      <c r="C7" s="574">
        <v>33.3333333333333</v>
      </c>
      <c r="D7" s="582">
        <v>20</v>
      </c>
      <c r="E7" s="576">
        <v>40</v>
      </c>
      <c r="F7" s="577">
        <v>133.35</v>
      </c>
      <c r="G7" s="582">
        <v>35</v>
      </c>
      <c r="H7" s="578">
        <v>103.35</v>
      </c>
      <c r="I7" s="579">
        <v>233.35</v>
      </c>
      <c r="J7" s="582">
        <v>50</v>
      </c>
      <c r="K7" s="576">
        <v>166.65</v>
      </c>
      <c r="L7" s="580">
        <v>333.35</v>
      </c>
      <c r="M7" s="572">
        <v>65</v>
      </c>
      <c r="N7" s="573">
        <v>216.65</v>
      </c>
      <c r="O7" s="574">
        <v>433.35</v>
      </c>
      <c r="P7" s="582">
        <v>80</v>
      </c>
      <c r="Q7" s="576">
        <v>266.64999999999998</v>
      </c>
      <c r="R7" s="577">
        <v>533.35</v>
      </c>
    </row>
    <row r="8" spans="1:18" x14ac:dyDescent="0.25">
      <c r="A8" s="581">
        <v>6</v>
      </c>
      <c r="B8" s="573">
        <v>8</v>
      </c>
      <c r="C8" s="574">
        <v>40</v>
      </c>
      <c r="D8" s="582">
        <v>21</v>
      </c>
      <c r="E8" s="576">
        <v>44</v>
      </c>
      <c r="F8" s="577">
        <v>140.02000000000001</v>
      </c>
      <c r="G8" s="582">
        <v>36</v>
      </c>
      <c r="H8" s="578">
        <v>108.02</v>
      </c>
      <c r="I8" s="579">
        <v>240.02</v>
      </c>
      <c r="J8" s="582">
        <v>51</v>
      </c>
      <c r="K8" s="576">
        <v>169.98</v>
      </c>
      <c r="L8" s="580">
        <v>340.02</v>
      </c>
      <c r="M8" s="581">
        <v>66</v>
      </c>
      <c r="N8" s="573">
        <v>219.98</v>
      </c>
      <c r="O8" s="574">
        <v>440.02</v>
      </c>
      <c r="P8" s="582">
        <v>81</v>
      </c>
      <c r="Q8" s="576">
        <v>269.98</v>
      </c>
      <c r="R8" s="577">
        <v>540.02</v>
      </c>
    </row>
    <row r="9" spans="1:18" x14ac:dyDescent="0.25">
      <c r="A9" s="572">
        <v>7</v>
      </c>
      <c r="B9" s="573">
        <v>9.3333333333333304</v>
      </c>
      <c r="C9" s="574">
        <v>46.6666666666667</v>
      </c>
      <c r="D9" s="582">
        <v>22</v>
      </c>
      <c r="E9" s="576">
        <v>48</v>
      </c>
      <c r="F9" s="577">
        <v>146.69</v>
      </c>
      <c r="G9" s="582">
        <v>37</v>
      </c>
      <c r="H9" s="578">
        <v>112.69</v>
      </c>
      <c r="I9" s="579">
        <v>246.69</v>
      </c>
      <c r="J9" s="582">
        <v>52</v>
      </c>
      <c r="K9" s="576">
        <v>173.31</v>
      </c>
      <c r="L9" s="580">
        <v>346.69</v>
      </c>
      <c r="M9" s="572">
        <v>67</v>
      </c>
      <c r="N9" s="573">
        <v>223.31</v>
      </c>
      <c r="O9" s="574">
        <v>446.69</v>
      </c>
      <c r="P9" s="582">
        <v>82</v>
      </c>
      <c r="Q9" s="576">
        <v>273.31</v>
      </c>
      <c r="R9" s="577">
        <v>546.69000000000005</v>
      </c>
    </row>
    <row r="10" spans="1:18" x14ac:dyDescent="0.25">
      <c r="A10" s="581">
        <v>8</v>
      </c>
      <c r="B10" s="573">
        <v>10.6666666666667</v>
      </c>
      <c r="C10" s="574">
        <v>53.3333333333333</v>
      </c>
      <c r="D10" s="582">
        <v>23</v>
      </c>
      <c r="E10" s="576">
        <v>52</v>
      </c>
      <c r="F10" s="577">
        <v>153.36000000000001</v>
      </c>
      <c r="G10" s="582">
        <v>38</v>
      </c>
      <c r="H10" s="578">
        <v>117.36</v>
      </c>
      <c r="I10" s="579">
        <v>253.36</v>
      </c>
      <c r="J10" s="582">
        <v>53</v>
      </c>
      <c r="K10" s="576">
        <v>176.64</v>
      </c>
      <c r="L10" s="580">
        <v>353.36</v>
      </c>
      <c r="M10" s="581">
        <v>68</v>
      </c>
      <c r="N10" s="573">
        <v>226.64</v>
      </c>
      <c r="O10" s="574">
        <v>453.36</v>
      </c>
      <c r="P10" s="582">
        <v>83</v>
      </c>
      <c r="Q10" s="576">
        <v>276.64</v>
      </c>
      <c r="R10" s="577">
        <v>553.36</v>
      </c>
    </row>
    <row r="11" spans="1:18" x14ac:dyDescent="0.25">
      <c r="A11" s="572">
        <v>9</v>
      </c>
      <c r="B11" s="573">
        <v>12</v>
      </c>
      <c r="C11" s="574">
        <v>60</v>
      </c>
      <c r="D11" s="582">
        <v>24</v>
      </c>
      <c r="E11" s="576">
        <v>56</v>
      </c>
      <c r="F11" s="577">
        <v>160.03</v>
      </c>
      <c r="G11" s="582">
        <v>39</v>
      </c>
      <c r="H11" s="578">
        <v>122.03</v>
      </c>
      <c r="I11" s="579">
        <v>260.02999999999997</v>
      </c>
      <c r="J11" s="582">
        <v>54</v>
      </c>
      <c r="K11" s="576">
        <v>179.97</v>
      </c>
      <c r="L11" s="580">
        <v>360.03</v>
      </c>
      <c r="M11" s="572">
        <v>69</v>
      </c>
      <c r="N11" s="573">
        <v>229.97</v>
      </c>
      <c r="O11" s="574">
        <v>460.03</v>
      </c>
      <c r="P11" s="582">
        <v>84</v>
      </c>
      <c r="Q11" s="576">
        <v>279.97000000000003</v>
      </c>
      <c r="R11" s="577">
        <v>560.03</v>
      </c>
    </row>
    <row r="12" spans="1:18" x14ac:dyDescent="0.25">
      <c r="A12" s="581">
        <v>10</v>
      </c>
      <c r="B12" s="573">
        <v>13.3333333333333</v>
      </c>
      <c r="C12" s="574">
        <v>66.6666666666667</v>
      </c>
      <c r="D12" s="582">
        <v>25</v>
      </c>
      <c r="E12" s="576">
        <v>60</v>
      </c>
      <c r="F12" s="579">
        <v>166.7</v>
      </c>
      <c r="G12" s="582">
        <v>40</v>
      </c>
      <c r="H12" s="578">
        <v>126.7</v>
      </c>
      <c r="I12" s="579">
        <v>266.7</v>
      </c>
      <c r="J12" s="582">
        <v>55</v>
      </c>
      <c r="K12" s="578">
        <v>183.3</v>
      </c>
      <c r="L12" s="580">
        <v>366.7</v>
      </c>
      <c r="M12" s="581">
        <v>70</v>
      </c>
      <c r="N12" s="573">
        <v>233.3</v>
      </c>
      <c r="O12" s="574">
        <v>466.7</v>
      </c>
      <c r="P12" s="582">
        <v>85</v>
      </c>
      <c r="Q12" s="576">
        <v>283.3</v>
      </c>
      <c r="R12" s="579">
        <v>566.70000000000005</v>
      </c>
    </row>
    <row r="13" spans="1:18" x14ac:dyDescent="0.25">
      <c r="A13" s="572">
        <v>11</v>
      </c>
      <c r="B13" s="573">
        <v>14.6666666666667</v>
      </c>
      <c r="C13" s="574">
        <v>73.3333333333333</v>
      </c>
      <c r="D13" s="582">
        <v>26</v>
      </c>
      <c r="E13" s="576">
        <v>64</v>
      </c>
      <c r="F13" s="577">
        <v>173.37</v>
      </c>
      <c r="G13" s="582">
        <v>41</v>
      </c>
      <c r="H13" s="578">
        <v>131.37</v>
      </c>
      <c r="I13" s="579">
        <v>273.37</v>
      </c>
      <c r="J13" s="582">
        <v>56</v>
      </c>
      <c r="K13" s="576">
        <v>186.63</v>
      </c>
      <c r="L13" s="580">
        <v>373.37</v>
      </c>
      <c r="M13" s="572">
        <v>71</v>
      </c>
      <c r="N13" s="573">
        <v>236.63</v>
      </c>
      <c r="O13" s="574">
        <v>473.37</v>
      </c>
      <c r="P13" s="582">
        <v>86</v>
      </c>
      <c r="Q13" s="576">
        <v>286.63</v>
      </c>
      <c r="R13" s="577">
        <v>573.37</v>
      </c>
    </row>
    <row r="14" spans="1:18" x14ac:dyDescent="0.25">
      <c r="A14" s="581">
        <v>12</v>
      </c>
      <c r="B14" s="573">
        <v>16</v>
      </c>
      <c r="C14" s="574">
        <v>80</v>
      </c>
      <c r="D14" s="582">
        <v>27</v>
      </c>
      <c r="E14" s="576">
        <v>68</v>
      </c>
      <c r="F14" s="577">
        <v>180.04</v>
      </c>
      <c r="G14" s="582">
        <v>42</v>
      </c>
      <c r="H14" s="578">
        <v>136.04</v>
      </c>
      <c r="I14" s="579">
        <v>280.04000000000002</v>
      </c>
      <c r="J14" s="582">
        <v>57</v>
      </c>
      <c r="K14" s="576">
        <v>189.96</v>
      </c>
      <c r="L14" s="580">
        <v>380.04</v>
      </c>
      <c r="M14" s="581">
        <v>72</v>
      </c>
      <c r="N14" s="573">
        <v>239.96</v>
      </c>
      <c r="O14" s="574">
        <v>480.04</v>
      </c>
      <c r="P14" s="582">
        <v>87</v>
      </c>
      <c r="Q14" s="576">
        <v>289.95999999999998</v>
      </c>
      <c r="R14" s="577">
        <v>580.04</v>
      </c>
    </row>
    <row r="15" spans="1:18" x14ac:dyDescent="0.25">
      <c r="A15" s="572">
        <v>13</v>
      </c>
      <c r="B15" s="573">
        <v>17.3333333333333</v>
      </c>
      <c r="C15" s="574">
        <v>86.6666666666667</v>
      </c>
      <c r="D15" s="582">
        <v>28</v>
      </c>
      <c r="E15" s="576">
        <v>72</v>
      </c>
      <c r="F15" s="577">
        <v>186.71</v>
      </c>
      <c r="G15" s="582">
        <v>43</v>
      </c>
      <c r="H15" s="578">
        <v>140.71</v>
      </c>
      <c r="I15" s="579">
        <v>286.70999999999998</v>
      </c>
      <c r="J15" s="582">
        <v>58</v>
      </c>
      <c r="K15" s="576">
        <v>193.29</v>
      </c>
      <c r="L15" s="580">
        <v>386.71</v>
      </c>
      <c r="M15" s="572">
        <v>73</v>
      </c>
      <c r="N15" s="573">
        <v>243.29</v>
      </c>
      <c r="O15" s="574">
        <v>486.71</v>
      </c>
      <c r="P15" s="582">
        <v>88</v>
      </c>
      <c r="Q15" s="576">
        <v>293.29000000000002</v>
      </c>
      <c r="R15" s="577">
        <v>586.71</v>
      </c>
    </row>
    <row r="16" spans="1:18" x14ac:dyDescent="0.25">
      <c r="A16" s="581">
        <v>14</v>
      </c>
      <c r="B16" s="573">
        <v>18.6666666666667</v>
      </c>
      <c r="C16" s="574">
        <v>93.3333333333333</v>
      </c>
      <c r="D16" s="582">
        <v>29</v>
      </c>
      <c r="E16" s="576">
        <v>76</v>
      </c>
      <c r="F16" s="577">
        <v>193.38</v>
      </c>
      <c r="G16" s="582">
        <v>44</v>
      </c>
      <c r="H16" s="578">
        <v>145.38</v>
      </c>
      <c r="I16" s="579">
        <v>293.38</v>
      </c>
      <c r="J16" s="582">
        <v>59</v>
      </c>
      <c r="K16" s="576">
        <v>196.62</v>
      </c>
      <c r="L16" s="580">
        <v>393.38</v>
      </c>
      <c r="M16" s="581">
        <v>74</v>
      </c>
      <c r="N16" s="573">
        <v>246.62</v>
      </c>
      <c r="O16" s="574">
        <v>493.38</v>
      </c>
      <c r="P16" s="582">
        <v>89</v>
      </c>
      <c r="Q16" s="576">
        <v>296.62</v>
      </c>
      <c r="R16" s="577">
        <v>593.38</v>
      </c>
    </row>
    <row r="17" spans="1:18" x14ac:dyDescent="0.25">
      <c r="A17" s="583">
        <v>15</v>
      </c>
      <c r="B17" s="584">
        <v>20</v>
      </c>
      <c r="C17" s="585">
        <v>100</v>
      </c>
      <c r="D17" s="586">
        <v>30</v>
      </c>
      <c r="E17" s="587">
        <v>80</v>
      </c>
      <c r="F17" s="588">
        <v>200</v>
      </c>
      <c r="G17" s="589">
        <v>45</v>
      </c>
      <c r="H17" s="590">
        <v>150.05000000000001</v>
      </c>
      <c r="I17" s="591">
        <v>300</v>
      </c>
      <c r="J17" s="589">
        <v>60</v>
      </c>
      <c r="K17" s="587">
        <v>200</v>
      </c>
      <c r="L17" s="592">
        <v>400</v>
      </c>
      <c r="M17" s="583">
        <v>75</v>
      </c>
      <c r="N17" s="584">
        <v>250</v>
      </c>
      <c r="O17" s="585">
        <v>500</v>
      </c>
      <c r="P17" s="586">
        <v>90</v>
      </c>
      <c r="Q17" s="587">
        <v>300</v>
      </c>
      <c r="R17" s="588">
        <v>600</v>
      </c>
    </row>
    <row r="18" spans="1:18" ht="15.6" customHeight="1" x14ac:dyDescent="0.25">
      <c r="A18" s="775" t="s">
        <v>205</v>
      </c>
      <c r="B18" s="775"/>
      <c r="C18" s="775"/>
      <c r="D18" s="776" t="s">
        <v>206</v>
      </c>
      <c r="E18" s="776"/>
      <c r="F18" s="776"/>
      <c r="G18" s="776" t="s">
        <v>205</v>
      </c>
      <c r="H18" s="776"/>
      <c r="I18" s="776"/>
      <c r="J18" s="777" t="s">
        <v>205</v>
      </c>
      <c r="K18" s="777"/>
      <c r="L18" s="777"/>
      <c r="M18" s="775" t="s">
        <v>205</v>
      </c>
      <c r="N18" s="775"/>
      <c r="O18" s="775"/>
      <c r="P18" s="778" t="s">
        <v>206</v>
      </c>
      <c r="Q18" s="778"/>
      <c r="R18" s="778"/>
    </row>
    <row r="19" spans="1:18" x14ac:dyDescent="0.25">
      <c r="A19" s="593"/>
      <c r="B19" s="594"/>
      <c r="C19" s="595"/>
      <c r="D19" s="594"/>
      <c r="E19" s="594"/>
      <c r="F19" s="595"/>
      <c r="G19" s="594" t="s">
        <v>207</v>
      </c>
      <c r="H19" s="594"/>
      <c r="I19" s="595" t="s">
        <v>208</v>
      </c>
      <c r="J19" s="594"/>
      <c r="K19" s="594"/>
      <c r="L19" s="596"/>
      <c r="M19" s="593"/>
      <c r="N19" s="594" t="s">
        <v>209</v>
      </c>
      <c r="O19" s="595" t="s">
        <v>210</v>
      </c>
      <c r="P19" s="594"/>
      <c r="Q19" s="594"/>
      <c r="R19" s="595"/>
    </row>
    <row r="20" spans="1:18" x14ac:dyDescent="0.25">
      <c r="A20" s="597" t="s">
        <v>211</v>
      </c>
      <c r="B20" s="598">
        <v>1</v>
      </c>
      <c r="C20" s="599">
        <v>0.2</v>
      </c>
      <c r="D20" s="598" t="s">
        <v>212</v>
      </c>
      <c r="E20" s="598">
        <v>1</v>
      </c>
      <c r="F20" s="599">
        <v>0.8</v>
      </c>
      <c r="G20" s="598" t="s">
        <v>213</v>
      </c>
      <c r="H20" s="598">
        <v>2</v>
      </c>
      <c r="I20" s="599" t="s">
        <v>214</v>
      </c>
      <c r="J20" s="598" t="s">
        <v>215</v>
      </c>
      <c r="K20" s="598">
        <v>2</v>
      </c>
      <c r="L20" s="600" t="s">
        <v>216</v>
      </c>
      <c r="M20" s="597" t="s">
        <v>217</v>
      </c>
      <c r="N20" s="598">
        <v>3</v>
      </c>
      <c r="O20" s="599" t="s">
        <v>218</v>
      </c>
      <c r="P20" s="598" t="s">
        <v>219</v>
      </c>
      <c r="Q20" s="598">
        <v>3</v>
      </c>
      <c r="R20" s="599" t="s">
        <v>220</v>
      </c>
    </row>
    <row r="21" spans="1:18" x14ac:dyDescent="0.25">
      <c r="A21" s="597" t="s">
        <v>221</v>
      </c>
      <c r="B21" s="598">
        <v>1</v>
      </c>
      <c r="C21" s="599">
        <v>1</v>
      </c>
      <c r="D21" s="598" t="s">
        <v>222</v>
      </c>
      <c r="E21" s="598">
        <v>2</v>
      </c>
      <c r="F21" s="599" t="s">
        <v>223</v>
      </c>
      <c r="G21" s="598" t="s">
        <v>224</v>
      </c>
      <c r="H21" s="598">
        <v>3</v>
      </c>
      <c r="I21" s="599" t="s">
        <v>225</v>
      </c>
      <c r="J21" s="598" t="s">
        <v>226</v>
      </c>
      <c r="K21" s="598">
        <v>4</v>
      </c>
      <c r="L21" s="600" t="s">
        <v>227</v>
      </c>
      <c r="M21" s="597" t="s">
        <v>228</v>
      </c>
      <c r="N21" s="598">
        <v>5</v>
      </c>
      <c r="O21" s="599" t="s">
        <v>229</v>
      </c>
      <c r="P21" s="598" t="s">
        <v>230</v>
      </c>
      <c r="Q21" s="598">
        <v>6</v>
      </c>
      <c r="R21" s="599" t="s">
        <v>231</v>
      </c>
    </row>
    <row r="22" spans="1:18" ht="14.45" customHeight="1" x14ac:dyDescent="0.25">
      <c r="A22" s="768" t="s">
        <v>232</v>
      </c>
      <c r="B22" s="768"/>
      <c r="C22" s="768"/>
      <c r="D22" s="768"/>
      <c r="E22" s="768"/>
      <c r="F22" s="768"/>
      <c r="G22" s="768"/>
      <c r="H22" s="768"/>
      <c r="I22" s="768"/>
      <c r="J22" s="768"/>
      <c r="K22" s="768"/>
      <c r="L22" s="768"/>
      <c r="M22" s="768"/>
      <c r="N22" s="768"/>
      <c r="O22" s="768"/>
    </row>
    <row r="23" spans="1:18" ht="14.45" customHeight="1" x14ac:dyDescent="0.25">
      <c r="A23" s="601"/>
      <c r="B23" s="601"/>
      <c r="C23" s="601"/>
      <c r="D23" s="601"/>
      <c r="E23" s="601"/>
      <c r="F23" s="601"/>
      <c r="G23" s="601"/>
      <c r="H23" s="601"/>
      <c r="I23" s="601"/>
      <c r="J23" s="601"/>
      <c r="K23" s="601"/>
      <c r="L23" s="601"/>
    </row>
    <row r="24" spans="1:18" ht="40.9" customHeight="1" x14ac:dyDescent="0.25">
      <c r="A24" s="771" t="s">
        <v>233</v>
      </c>
      <c r="B24" s="771"/>
      <c r="C24" s="771"/>
      <c r="D24" s="772" t="s">
        <v>234</v>
      </c>
      <c r="E24" s="772"/>
      <c r="F24" s="772"/>
      <c r="G24" s="773" t="s">
        <v>235</v>
      </c>
      <c r="H24" s="773"/>
      <c r="I24" s="773"/>
      <c r="J24" s="773" t="s">
        <v>236</v>
      </c>
      <c r="K24" s="773"/>
      <c r="L24" s="773"/>
      <c r="M24" s="773" t="s">
        <v>237</v>
      </c>
      <c r="N24" s="773"/>
      <c r="O24" s="773"/>
    </row>
    <row r="25" spans="1:18" x14ac:dyDescent="0.25">
      <c r="A25" s="568" t="s">
        <v>201</v>
      </c>
      <c r="B25" s="569" t="s">
        <v>202</v>
      </c>
      <c r="C25" s="570" t="s">
        <v>203</v>
      </c>
      <c r="D25" s="568" t="s">
        <v>201</v>
      </c>
      <c r="E25" s="569" t="s">
        <v>202</v>
      </c>
      <c r="F25" s="571" t="s">
        <v>238</v>
      </c>
      <c r="G25" s="568" t="s">
        <v>201</v>
      </c>
      <c r="H25" s="569" t="s">
        <v>202</v>
      </c>
      <c r="I25" s="571" t="s">
        <v>238</v>
      </c>
      <c r="J25" s="568" t="s">
        <v>201</v>
      </c>
      <c r="K25" s="569" t="s">
        <v>202</v>
      </c>
      <c r="L25" s="571" t="s">
        <v>238</v>
      </c>
      <c r="M25" s="568" t="s">
        <v>201</v>
      </c>
      <c r="N25" s="569" t="s">
        <v>202</v>
      </c>
      <c r="O25" s="571" t="s">
        <v>238</v>
      </c>
    </row>
    <row r="26" spans="1:18" x14ac:dyDescent="0.25">
      <c r="A26" s="575">
        <v>91</v>
      </c>
      <c r="B26" s="578">
        <v>303.33</v>
      </c>
      <c r="C26" s="579">
        <v>606.66999999999996</v>
      </c>
      <c r="D26" s="575">
        <v>106</v>
      </c>
      <c r="E26" s="576">
        <v>353.33</v>
      </c>
      <c r="F26" s="580">
        <v>706.67</v>
      </c>
      <c r="G26" s="575">
        <v>121</v>
      </c>
      <c r="H26" s="576">
        <f>E40+3.33</f>
        <v>403.33</v>
      </c>
      <c r="I26" s="580">
        <f>F40+6.67</f>
        <v>806.67</v>
      </c>
      <c r="J26" s="575">
        <v>136</v>
      </c>
      <c r="K26" s="576">
        <f>H40+3.33</f>
        <v>453.33</v>
      </c>
      <c r="L26" s="580">
        <f>I40+6.67</f>
        <v>906.67</v>
      </c>
      <c r="M26" s="575">
        <v>151</v>
      </c>
      <c r="N26" s="576">
        <f>K40+3.33</f>
        <v>503.33</v>
      </c>
      <c r="O26" s="580">
        <f>L40+6.67</f>
        <v>1006.67</v>
      </c>
    </row>
    <row r="27" spans="1:18" x14ac:dyDescent="0.25">
      <c r="A27" s="582">
        <v>92</v>
      </c>
      <c r="B27" s="578">
        <v>306.66000000000003</v>
      </c>
      <c r="C27" s="579">
        <v>613.34</v>
      </c>
      <c r="D27" s="582">
        <v>107</v>
      </c>
      <c r="E27" s="576">
        <v>356.66</v>
      </c>
      <c r="F27" s="580">
        <v>713.34</v>
      </c>
      <c r="G27" s="582">
        <v>122</v>
      </c>
      <c r="H27" s="576">
        <f t="shared" ref="H27:H39" si="0">H26+3.33</f>
        <v>406.65999999999997</v>
      </c>
      <c r="I27" s="580">
        <f t="shared" ref="I27:I39" si="1">I26+6.67</f>
        <v>813.33999999999992</v>
      </c>
      <c r="J27" s="582">
        <v>137</v>
      </c>
      <c r="K27" s="576">
        <f t="shared" ref="K27:K39" si="2">K26+3.33</f>
        <v>456.65999999999997</v>
      </c>
      <c r="L27" s="580">
        <f t="shared" ref="L27:L39" si="3">L26+6.67</f>
        <v>913.33999999999992</v>
      </c>
      <c r="M27" s="582">
        <v>152</v>
      </c>
      <c r="N27" s="576">
        <f t="shared" ref="N27:N39" si="4">N26+3.33</f>
        <v>506.65999999999997</v>
      </c>
      <c r="O27" s="580">
        <f t="shared" ref="O27:O39" si="5">O26+6.67</f>
        <v>1013.3399999999999</v>
      </c>
    </row>
    <row r="28" spans="1:18" x14ac:dyDescent="0.25">
      <c r="A28" s="582">
        <v>93</v>
      </c>
      <c r="B28" s="578">
        <v>309.99</v>
      </c>
      <c r="C28" s="579">
        <v>620.01</v>
      </c>
      <c r="D28" s="582">
        <v>108</v>
      </c>
      <c r="E28" s="576">
        <v>359.99</v>
      </c>
      <c r="F28" s="580">
        <v>720.01</v>
      </c>
      <c r="G28" s="575">
        <v>123</v>
      </c>
      <c r="H28" s="576">
        <f t="shared" si="0"/>
        <v>409.98999999999995</v>
      </c>
      <c r="I28" s="580">
        <f t="shared" si="1"/>
        <v>820.00999999999988</v>
      </c>
      <c r="J28" s="575">
        <v>138</v>
      </c>
      <c r="K28" s="576">
        <f t="shared" si="2"/>
        <v>459.98999999999995</v>
      </c>
      <c r="L28" s="580">
        <f t="shared" si="3"/>
        <v>920.00999999999988</v>
      </c>
      <c r="M28" s="575">
        <v>153</v>
      </c>
      <c r="N28" s="576">
        <f t="shared" si="4"/>
        <v>509.98999999999995</v>
      </c>
      <c r="O28" s="580">
        <f t="shared" si="5"/>
        <v>1020.0099999999999</v>
      </c>
    </row>
    <row r="29" spans="1:18" x14ac:dyDescent="0.25">
      <c r="A29" s="582">
        <v>94</v>
      </c>
      <c r="B29" s="578">
        <v>313.32</v>
      </c>
      <c r="C29" s="579">
        <v>626.67999999999995</v>
      </c>
      <c r="D29" s="582">
        <v>109</v>
      </c>
      <c r="E29" s="576">
        <v>363.32</v>
      </c>
      <c r="F29" s="580">
        <v>726.68</v>
      </c>
      <c r="G29" s="582">
        <v>124</v>
      </c>
      <c r="H29" s="576">
        <f t="shared" si="0"/>
        <v>413.31999999999994</v>
      </c>
      <c r="I29" s="580">
        <f t="shared" si="1"/>
        <v>826.67999999999984</v>
      </c>
      <c r="J29" s="582">
        <v>139</v>
      </c>
      <c r="K29" s="576">
        <f t="shared" si="2"/>
        <v>463.31999999999994</v>
      </c>
      <c r="L29" s="580">
        <f t="shared" si="3"/>
        <v>926.67999999999984</v>
      </c>
      <c r="M29" s="582">
        <v>154</v>
      </c>
      <c r="N29" s="576">
        <f t="shared" si="4"/>
        <v>513.31999999999994</v>
      </c>
      <c r="O29" s="580">
        <f t="shared" si="5"/>
        <v>1026.6799999999998</v>
      </c>
    </row>
    <row r="30" spans="1:18" x14ac:dyDescent="0.25">
      <c r="A30" s="582">
        <v>95</v>
      </c>
      <c r="B30" s="578">
        <v>316.64999999999998</v>
      </c>
      <c r="C30" s="579">
        <v>633.35</v>
      </c>
      <c r="D30" s="582">
        <v>110</v>
      </c>
      <c r="E30" s="576">
        <v>366.65</v>
      </c>
      <c r="F30" s="580">
        <v>733.35</v>
      </c>
      <c r="G30" s="575">
        <v>125</v>
      </c>
      <c r="H30" s="576">
        <f t="shared" si="0"/>
        <v>416.64999999999992</v>
      </c>
      <c r="I30" s="580">
        <f t="shared" si="1"/>
        <v>833.3499999999998</v>
      </c>
      <c r="J30" s="575">
        <v>140</v>
      </c>
      <c r="K30" s="576">
        <f t="shared" si="2"/>
        <v>466.64999999999992</v>
      </c>
      <c r="L30" s="580">
        <f t="shared" si="3"/>
        <v>933.3499999999998</v>
      </c>
      <c r="M30" s="575">
        <v>155</v>
      </c>
      <c r="N30" s="576">
        <f t="shared" si="4"/>
        <v>516.65</v>
      </c>
      <c r="O30" s="580">
        <f t="shared" si="5"/>
        <v>1033.3499999999999</v>
      </c>
    </row>
    <row r="31" spans="1:18" x14ac:dyDescent="0.25">
      <c r="A31" s="582">
        <v>96</v>
      </c>
      <c r="B31" s="578">
        <v>319.98</v>
      </c>
      <c r="C31" s="579">
        <v>640.02</v>
      </c>
      <c r="D31" s="582">
        <v>111</v>
      </c>
      <c r="E31" s="576">
        <v>369.98</v>
      </c>
      <c r="F31" s="580">
        <v>740.02</v>
      </c>
      <c r="G31" s="582">
        <v>126</v>
      </c>
      <c r="H31" s="576">
        <f t="shared" si="0"/>
        <v>419.9799999999999</v>
      </c>
      <c r="I31" s="580">
        <f t="shared" si="1"/>
        <v>840.01999999999975</v>
      </c>
      <c r="J31" s="582">
        <v>141</v>
      </c>
      <c r="K31" s="576">
        <f t="shared" si="2"/>
        <v>469.9799999999999</v>
      </c>
      <c r="L31" s="580">
        <f t="shared" si="3"/>
        <v>940.01999999999975</v>
      </c>
      <c r="M31" s="582">
        <v>156</v>
      </c>
      <c r="N31" s="576">
        <f t="shared" si="4"/>
        <v>519.98</v>
      </c>
      <c r="O31" s="580">
        <f t="shared" si="5"/>
        <v>1040.02</v>
      </c>
    </row>
    <row r="32" spans="1:18" x14ac:dyDescent="0.25">
      <c r="A32" s="582">
        <v>97</v>
      </c>
      <c r="B32" s="578">
        <v>323.31</v>
      </c>
      <c r="C32" s="579">
        <v>646.69000000000005</v>
      </c>
      <c r="D32" s="582">
        <v>112</v>
      </c>
      <c r="E32" s="576">
        <v>373.31</v>
      </c>
      <c r="F32" s="580">
        <v>746.69</v>
      </c>
      <c r="G32" s="575">
        <v>127</v>
      </c>
      <c r="H32" s="576">
        <f t="shared" si="0"/>
        <v>423.30999999999989</v>
      </c>
      <c r="I32" s="580">
        <f t="shared" si="1"/>
        <v>846.68999999999971</v>
      </c>
      <c r="J32" s="575">
        <v>142</v>
      </c>
      <c r="K32" s="576">
        <f t="shared" si="2"/>
        <v>473.30999999999989</v>
      </c>
      <c r="L32" s="580">
        <f t="shared" si="3"/>
        <v>946.68999999999971</v>
      </c>
      <c r="M32" s="575">
        <v>157</v>
      </c>
      <c r="N32" s="576">
        <f t="shared" si="4"/>
        <v>523.31000000000006</v>
      </c>
      <c r="O32" s="580">
        <f t="shared" si="5"/>
        <v>1046.69</v>
      </c>
    </row>
    <row r="33" spans="1:15" x14ac:dyDescent="0.25">
      <c r="A33" s="582">
        <v>98</v>
      </c>
      <c r="B33" s="578">
        <v>326.64</v>
      </c>
      <c r="C33" s="579">
        <v>653.36</v>
      </c>
      <c r="D33" s="582">
        <v>113</v>
      </c>
      <c r="E33" s="576">
        <v>376.64</v>
      </c>
      <c r="F33" s="580">
        <v>753.36</v>
      </c>
      <c r="G33" s="582">
        <v>128</v>
      </c>
      <c r="H33" s="576">
        <f t="shared" si="0"/>
        <v>426.63999999999987</v>
      </c>
      <c r="I33" s="580">
        <f t="shared" si="1"/>
        <v>853.35999999999967</v>
      </c>
      <c r="J33" s="582">
        <v>143</v>
      </c>
      <c r="K33" s="576">
        <f t="shared" si="2"/>
        <v>476.63999999999987</v>
      </c>
      <c r="L33" s="580">
        <f t="shared" si="3"/>
        <v>953.35999999999967</v>
      </c>
      <c r="M33" s="582">
        <v>158</v>
      </c>
      <c r="N33" s="576">
        <f t="shared" si="4"/>
        <v>526.6400000000001</v>
      </c>
      <c r="O33" s="580">
        <f t="shared" si="5"/>
        <v>1053.3600000000001</v>
      </c>
    </row>
    <row r="34" spans="1:15" x14ac:dyDescent="0.25">
      <c r="A34" s="582">
        <v>99</v>
      </c>
      <c r="B34" s="578">
        <v>329.97</v>
      </c>
      <c r="C34" s="579">
        <v>660.03</v>
      </c>
      <c r="D34" s="582">
        <v>114</v>
      </c>
      <c r="E34" s="576">
        <v>379.97</v>
      </c>
      <c r="F34" s="580">
        <v>760.03</v>
      </c>
      <c r="G34" s="575">
        <v>129</v>
      </c>
      <c r="H34" s="576">
        <f t="shared" si="0"/>
        <v>429.96999999999986</v>
      </c>
      <c r="I34" s="580">
        <f t="shared" si="1"/>
        <v>860.02999999999963</v>
      </c>
      <c r="J34" s="575">
        <v>144</v>
      </c>
      <c r="K34" s="576">
        <f t="shared" si="2"/>
        <v>479.96999999999986</v>
      </c>
      <c r="L34" s="580">
        <f t="shared" si="3"/>
        <v>960.02999999999963</v>
      </c>
      <c r="M34" s="575">
        <v>159</v>
      </c>
      <c r="N34" s="576">
        <f t="shared" si="4"/>
        <v>529.97000000000014</v>
      </c>
      <c r="O34" s="580">
        <f t="shared" si="5"/>
        <v>1060.0300000000002</v>
      </c>
    </row>
    <row r="35" spans="1:15" x14ac:dyDescent="0.25">
      <c r="A35" s="582">
        <v>100</v>
      </c>
      <c r="B35" s="578">
        <v>333.3</v>
      </c>
      <c r="C35" s="579">
        <v>666.7</v>
      </c>
      <c r="D35" s="582">
        <v>115</v>
      </c>
      <c r="E35" s="578">
        <v>383.3</v>
      </c>
      <c r="F35" s="580">
        <v>766.7</v>
      </c>
      <c r="G35" s="582">
        <v>130</v>
      </c>
      <c r="H35" s="576">
        <f t="shared" si="0"/>
        <v>433.29999999999984</v>
      </c>
      <c r="I35" s="580">
        <f t="shared" si="1"/>
        <v>866.69999999999959</v>
      </c>
      <c r="J35" s="582">
        <v>145</v>
      </c>
      <c r="K35" s="576">
        <f t="shared" si="2"/>
        <v>483.29999999999984</v>
      </c>
      <c r="L35" s="580">
        <f t="shared" si="3"/>
        <v>966.69999999999959</v>
      </c>
      <c r="M35" s="582">
        <v>160</v>
      </c>
      <c r="N35" s="576">
        <f t="shared" si="4"/>
        <v>533.30000000000018</v>
      </c>
      <c r="O35" s="580">
        <f t="shared" si="5"/>
        <v>1066.7000000000003</v>
      </c>
    </row>
    <row r="36" spans="1:15" x14ac:dyDescent="0.25">
      <c r="A36" s="582">
        <v>101</v>
      </c>
      <c r="B36" s="578">
        <v>336.63</v>
      </c>
      <c r="C36" s="579">
        <v>673.37</v>
      </c>
      <c r="D36" s="582">
        <v>116</v>
      </c>
      <c r="E36" s="576">
        <v>386.63</v>
      </c>
      <c r="F36" s="580">
        <v>773.37</v>
      </c>
      <c r="G36" s="575">
        <v>131</v>
      </c>
      <c r="H36" s="576">
        <f t="shared" si="0"/>
        <v>436.62999999999982</v>
      </c>
      <c r="I36" s="580">
        <f t="shared" si="1"/>
        <v>873.36999999999955</v>
      </c>
      <c r="J36" s="575">
        <v>146</v>
      </c>
      <c r="K36" s="576">
        <f t="shared" si="2"/>
        <v>486.62999999999982</v>
      </c>
      <c r="L36" s="580">
        <f t="shared" si="3"/>
        <v>973.36999999999955</v>
      </c>
      <c r="M36" s="575">
        <v>161</v>
      </c>
      <c r="N36" s="576">
        <f t="shared" si="4"/>
        <v>536.63000000000022</v>
      </c>
      <c r="O36" s="580">
        <f t="shared" si="5"/>
        <v>1073.3700000000003</v>
      </c>
    </row>
    <row r="37" spans="1:15" x14ac:dyDescent="0.25">
      <c r="A37" s="582">
        <v>102</v>
      </c>
      <c r="B37" s="578">
        <v>339.96</v>
      </c>
      <c r="C37" s="579">
        <v>680.04</v>
      </c>
      <c r="D37" s="582">
        <v>117</v>
      </c>
      <c r="E37" s="576">
        <v>389.96</v>
      </c>
      <c r="F37" s="580">
        <v>780.04</v>
      </c>
      <c r="G37" s="582">
        <v>132</v>
      </c>
      <c r="H37" s="576">
        <f t="shared" si="0"/>
        <v>439.95999999999981</v>
      </c>
      <c r="I37" s="580">
        <f t="shared" si="1"/>
        <v>880.03999999999951</v>
      </c>
      <c r="J37" s="582">
        <v>147</v>
      </c>
      <c r="K37" s="576">
        <f t="shared" si="2"/>
        <v>489.95999999999981</v>
      </c>
      <c r="L37" s="580">
        <f t="shared" si="3"/>
        <v>980.03999999999951</v>
      </c>
      <c r="M37" s="582">
        <v>162</v>
      </c>
      <c r="N37" s="576">
        <f t="shared" si="4"/>
        <v>539.96000000000026</v>
      </c>
      <c r="O37" s="580">
        <f t="shared" si="5"/>
        <v>1080.0400000000004</v>
      </c>
    </row>
    <row r="38" spans="1:15" x14ac:dyDescent="0.25">
      <c r="A38" s="582">
        <v>103</v>
      </c>
      <c r="B38" s="578">
        <v>343.29</v>
      </c>
      <c r="C38" s="579">
        <v>686.71</v>
      </c>
      <c r="D38" s="582">
        <v>118</v>
      </c>
      <c r="E38" s="576">
        <v>393.29</v>
      </c>
      <c r="F38" s="580">
        <v>786.70999999999901</v>
      </c>
      <c r="G38" s="575">
        <v>133</v>
      </c>
      <c r="H38" s="576">
        <f t="shared" si="0"/>
        <v>443.28999999999979</v>
      </c>
      <c r="I38" s="580">
        <f t="shared" si="1"/>
        <v>886.70999999999947</v>
      </c>
      <c r="J38" s="575">
        <v>148</v>
      </c>
      <c r="K38" s="576">
        <f t="shared" si="2"/>
        <v>493.28999999999979</v>
      </c>
      <c r="L38" s="580">
        <f t="shared" si="3"/>
        <v>986.70999999999947</v>
      </c>
      <c r="M38" s="575">
        <v>163</v>
      </c>
      <c r="N38" s="576">
        <f t="shared" si="4"/>
        <v>543.2900000000003</v>
      </c>
      <c r="O38" s="580">
        <f t="shared" si="5"/>
        <v>1086.7100000000005</v>
      </c>
    </row>
    <row r="39" spans="1:15" x14ac:dyDescent="0.25">
      <c r="A39" s="582">
        <v>104</v>
      </c>
      <c r="B39" s="578">
        <v>346.62</v>
      </c>
      <c r="C39" s="579">
        <v>693.38</v>
      </c>
      <c r="D39" s="582">
        <v>119</v>
      </c>
      <c r="E39" s="576">
        <v>396.62</v>
      </c>
      <c r="F39" s="580">
        <v>793.37999999999897</v>
      </c>
      <c r="G39" s="582">
        <v>134</v>
      </c>
      <c r="H39" s="576">
        <f t="shared" si="0"/>
        <v>446.61999999999978</v>
      </c>
      <c r="I39" s="580">
        <f t="shared" si="1"/>
        <v>893.37999999999943</v>
      </c>
      <c r="J39" s="582">
        <v>149</v>
      </c>
      <c r="K39" s="576">
        <f t="shared" si="2"/>
        <v>496.61999999999978</v>
      </c>
      <c r="L39" s="580">
        <f t="shared" si="3"/>
        <v>993.37999999999943</v>
      </c>
      <c r="M39" s="582">
        <v>164</v>
      </c>
      <c r="N39" s="576">
        <f t="shared" si="4"/>
        <v>546.62000000000035</v>
      </c>
      <c r="O39" s="580">
        <f t="shared" si="5"/>
        <v>1093.3800000000006</v>
      </c>
    </row>
    <row r="40" spans="1:15" x14ac:dyDescent="0.25">
      <c r="A40" s="589">
        <v>105</v>
      </c>
      <c r="B40" s="590">
        <v>350</v>
      </c>
      <c r="C40" s="591">
        <v>700</v>
      </c>
      <c r="D40" s="589">
        <v>120</v>
      </c>
      <c r="E40" s="587">
        <v>400</v>
      </c>
      <c r="F40" s="592">
        <v>800</v>
      </c>
      <c r="G40" s="575">
        <v>135</v>
      </c>
      <c r="H40" s="576">
        <v>450</v>
      </c>
      <c r="I40" s="580">
        <v>900</v>
      </c>
      <c r="J40" s="575">
        <v>150</v>
      </c>
      <c r="K40" s="576">
        <v>500</v>
      </c>
      <c r="L40" s="580">
        <v>1000</v>
      </c>
      <c r="M40" s="575">
        <v>165</v>
      </c>
      <c r="N40" s="576">
        <v>550</v>
      </c>
      <c r="O40" s="580">
        <v>1100</v>
      </c>
    </row>
    <row r="41" spans="1:15" ht="15" customHeight="1" x14ac:dyDescent="0.25">
      <c r="A41" s="769" t="s">
        <v>205</v>
      </c>
      <c r="B41" s="769"/>
      <c r="C41" s="769"/>
      <c r="D41" s="770" t="s">
        <v>205</v>
      </c>
      <c r="E41" s="770"/>
      <c r="F41" s="770"/>
      <c r="G41" s="770" t="s">
        <v>205</v>
      </c>
      <c r="H41" s="770"/>
      <c r="I41" s="770"/>
      <c r="J41" s="770" t="s">
        <v>205</v>
      </c>
      <c r="K41" s="770"/>
      <c r="L41" s="770"/>
      <c r="M41" s="770" t="s">
        <v>205</v>
      </c>
      <c r="N41" s="770"/>
      <c r="O41" s="770"/>
    </row>
    <row r="42" spans="1:15" x14ac:dyDescent="0.25">
      <c r="A42" s="594"/>
      <c r="B42" s="594" t="s">
        <v>239</v>
      </c>
      <c r="C42" s="595" t="s">
        <v>210</v>
      </c>
      <c r="D42" s="594"/>
      <c r="E42" s="594"/>
      <c r="F42" s="596"/>
      <c r="G42" s="594"/>
      <c r="H42" s="594" t="s">
        <v>240</v>
      </c>
      <c r="I42" s="595" t="s">
        <v>210</v>
      </c>
      <c r="J42" s="594"/>
      <c r="K42" s="594"/>
      <c r="L42" s="595"/>
      <c r="M42" s="594"/>
      <c r="N42" s="594" t="s">
        <v>241</v>
      </c>
      <c r="O42" s="595" t="s">
        <v>210</v>
      </c>
    </row>
    <row r="43" spans="1:15" x14ac:dyDescent="0.25">
      <c r="A43" s="598" t="s">
        <v>242</v>
      </c>
      <c r="B43" s="598">
        <v>4</v>
      </c>
      <c r="C43" s="599" t="s">
        <v>243</v>
      </c>
      <c r="D43" s="598" t="s">
        <v>244</v>
      </c>
      <c r="E43" s="598">
        <v>4</v>
      </c>
      <c r="F43" s="600" t="s">
        <v>245</v>
      </c>
      <c r="G43" s="598" t="s">
        <v>246</v>
      </c>
      <c r="H43" s="598">
        <v>5</v>
      </c>
      <c r="I43" s="600" t="s">
        <v>245</v>
      </c>
      <c r="J43" s="598" t="s">
        <v>247</v>
      </c>
      <c r="K43" s="598">
        <v>5</v>
      </c>
      <c r="L43" s="600" t="s">
        <v>229</v>
      </c>
      <c r="M43" s="598" t="s">
        <v>248</v>
      </c>
      <c r="N43" s="598">
        <v>6</v>
      </c>
      <c r="O43" s="600" t="s">
        <v>229</v>
      </c>
    </row>
    <row r="44" spans="1:15" x14ac:dyDescent="0.25">
      <c r="A44" s="598" t="s">
        <v>249</v>
      </c>
      <c r="B44" s="598">
        <v>7</v>
      </c>
      <c r="C44" s="599" t="s">
        <v>250</v>
      </c>
      <c r="D44" s="598" t="s">
        <v>251</v>
      </c>
      <c r="E44" s="598">
        <v>8</v>
      </c>
      <c r="F44" s="600" t="s">
        <v>252</v>
      </c>
      <c r="G44" s="598" t="s">
        <v>253</v>
      </c>
      <c r="H44" s="598">
        <v>9</v>
      </c>
      <c r="I44" s="600" t="s">
        <v>254</v>
      </c>
      <c r="J44" s="598" t="s">
        <v>255</v>
      </c>
      <c r="K44" s="598">
        <v>10</v>
      </c>
      <c r="L44" s="600" t="s">
        <v>256</v>
      </c>
      <c r="M44" s="598" t="s">
        <v>257</v>
      </c>
      <c r="N44" s="598">
        <v>11</v>
      </c>
      <c r="O44" s="600" t="s">
        <v>258</v>
      </c>
    </row>
    <row r="45" spans="1:15" ht="14.45" customHeight="1" x14ac:dyDescent="0.25">
      <c r="A45" s="768" t="s">
        <v>232</v>
      </c>
      <c r="B45" s="768"/>
      <c r="C45" s="768"/>
      <c r="D45" s="768"/>
      <c r="E45" s="768"/>
      <c r="F45" s="768"/>
      <c r="G45" s="768"/>
      <c r="H45" s="768"/>
      <c r="I45" s="768"/>
      <c r="J45" s="768"/>
      <c r="K45" s="768"/>
      <c r="L45" s="768"/>
      <c r="M45" s="768"/>
      <c r="N45" s="768"/>
      <c r="O45" s="768"/>
    </row>
  </sheetData>
  <sheetProtection algorithmName="SHA-512" hashValue="1qqP5jCX+uRA1/Ug+E6ucQWVAPiz+qfnnUXjMQfgep6FGOahppe9aQwnpLEQjKIfdu/eixur3ePPY9oTjFzshw==" saltValue="x4GxAAMv8foOUVIuz4dtxQ==" spinCount="100000" sheet="1" objects="1" scenarios="1"/>
  <mergeCells count="24"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  <mergeCell ref="A22:O22"/>
    <mergeCell ref="A24:C24"/>
    <mergeCell ref="D24:F24"/>
    <mergeCell ref="G24:I24"/>
    <mergeCell ref="J24:L24"/>
    <mergeCell ref="M24:O24"/>
    <mergeCell ref="A45:O45"/>
    <mergeCell ref="A41:C41"/>
    <mergeCell ref="D41:F41"/>
    <mergeCell ref="G41:I41"/>
    <mergeCell ref="J41:L41"/>
    <mergeCell ref="M41:O4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H7:H18"/>
  <sheetViews>
    <sheetView zoomScaleNormal="100" workbookViewId="0">
      <selection activeCell="H18" sqref="H18"/>
    </sheetView>
  </sheetViews>
  <sheetFormatPr baseColWidth="10" defaultColWidth="11.5703125" defaultRowHeight="15" x14ac:dyDescent="0.25"/>
  <cols>
    <col min="8" max="8" width="172.28515625" customWidth="1"/>
  </cols>
  <sheetData>
    <row r="7" spans="8:8" x14ac:dyDescent="0.25">
      <c r="H7" t="s">
        <v>259</v>
      </c>
    </row>
    <row r="10" spans="8:8" x14ac:dyDescent="0.25">
      <c r="H10" t="s">
        <v>260</v>
      </c>
    </row>
    <row r="15" spans="8:8" x14ac:dyDescent="0.25">
      <c r="H15" t="s">
        <v>261</v>
      </c>
    </row>
    <row r="18" spans="8:8" x14ac:dyDescent="0.25">
      <c r="H18" t="s">
        <v>262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concesión 2026</vt:lpstr>
      <vt:lpstr>xustificacion 2026</vt:lpstr>
      <vt:lpstr>formula</vt:lpstr>
      <vt:lpstr>despregables</vt:lpstr>
      <vt:lpstr>Resolucións</vt:lpstr>
      <vt:lpstr>composición UAAP</vt:lpstr>
      <vt:lpstr>Hoja1</vt:lpstr>
      <vt:lpstr>Hoja2</vt:lpstr>
      <vt:lpstr>'concesión 2026'!_FilterDatabase</vt:lpstr>
      <vt:lpstr>'concesión 2026'!Área_de_impresión</vt:lpstr>
      <vt:lpstr>Resolucións!Área_de_impresión</vt:lpstr>
      <vt:lpstr>'xustificacion 2026'!Área_de_impresión</vt:lpstr>
      <vt:lpstr>'concesión 2026'!OLE_LINK1</vt:lpstr>
      <vt:lpstr>'concesión 2026'!SUBCEE_Datos1</vt:lpstr>
      <vt:lpstr>'concesión 2026'!SUBCEE_Datos2</vt:lpstr>
      <vt:lpstr>'concesión 2026'!Títulos_a_imprimir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25</cp:revision>
  <cp:lastPrinted>2020-09-02T18:00:41Z</cp:lastPrinted>
  <dcterms:created xsi:type="dcterms:W3CDTF">2018-10-17T11:06:37Z</dcterms:created>
  <dcterms:modified xsi:type="dcterms:W3CDTF">2026-05-13T10:38:38Z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