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5\_modelos web 2025 CEE e EIL\"/>
    </mc:Choice>
  </mc:AlternateContent>
  <xr:revisionPtr revIDLastSave="0" documentId="13_ncr:1_{3D10F4C3-F972-4D4B-8000-3FE70C2B82FF}" xr6:coauthVersionLast="36" xr6:coauthVersionMax="47" xr10:uidLastSave="{00000000-0000-0000-0000-000000000000}"/>
  <bookViews>
    <workbookView xWindow="-120" yWindow="-120" windowWidth="38640" windowHeight="20925" tabRatio="500" activeTab="1" xr2:uid="{00000000-000D-0000-FFFF-FFFF00000000}"/>
  </bookViews>
  <sheets>
    <sheet name="POSTOS INDEFINIDOS creados" sheetId="1" r:id="rId1"/>
    <sheet name="FACTURAS" sheetId="2" r:id="rId2"/>
    <sheet name="desplegables" sheetId="3" r:id="rId3"/>
  </sheets>
  <definedNames>
    <definedName name="_xlnm.Print_Area" localSheetId="1">FACTURAS!$A$9:$H$29</definedName>
    <definedName name="_xlnm.Print_Area" localSheetId="0">'POSTOS INDEFINIDOS creados'!$A$9:$Q$39</definedName>
    <definedName name="SUBCEE_Datos1" localSheetId="0">'POSTOS INDEFINIDOS creados'!$A$12:$W$26</definedName>
    <definedName name="SUBCEE_Datos2" localSheetId="1">FACTURAS!$A$11:$I$25</definedName>
    <definedName name="SUBCEE_Datos3" localSheetId="1">FACTURAS!$A$33:$G$33</definedName>
    <definedName name="SUBCEE_DatosTotales1" localSheetId="0">'POSTOS INDEFINIDOS creados'!$G$37:$J$37</definedName>
    <definedName name="SUBCEE_DatosTotales2" localSheetId="1">FACTURAS!$G$28:$M$28</definedName>
    <definedName name="_xlnm.Print_Titles" localSheetId="1">FACTURAS!#REF!</definedName>
    <definedName name="_xlnm.Print_Titles" localSheetId="0">'POSTOS INDEFINIDOS creados'!$1:$12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2" l="1"/>
  <c r="G12" i="2"/>
  <c r="H24" i="2"/>
  <c r="G33" i="2" l="1"/>
  <c r="D33" i="2"/>
  <c r="K28" i="2"/>
  <c r="J28" i="2"/>
  <c r="H25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D6" i="2"/>
  <c r="D5" i="2"/>
  <c r="F4" i="2"/>
  <c r="D4" i="2"/>
  <c r="A1" i="2"/>
  <c r="G36" i="1"/>
  <c r="G37" i="1" s="1"/>
  <c r="P26" i="1"/>
  <c r="O26" i="1"/>
  <c r="N26" i="1"/>
  <c r="M26" i="1"/>
  <c r="L26" i="1"/>
  <c r="K26" i="1"/>
  <c r="J26" i="1"/>
  <c r="Q26" i="1" s="1"/>
  <c r="P25" i="1"/>
  <c r="O25" i="1"/>
  <c r="N25" i="1"/>
  <c r="M25" i="1"/>
  <c r="L25" i="1"/>
  <c r="K25" i="1"/>
  <c r="J25" i="1"/>
  <c r="Q25" i="1" s="1"/>
  <c r="P24" i="1"/>
  <c r="O24" i="1"/>
  <c r="N24" i="1"/>
  <c r="M24" i="1"/>
  <c r="L24" i="1"/>
  <c r="K24" i="1"/>
  <c r="J24" i="1"/>
  <c r="Q24" i="1" s="1"/>
  <c r="P23" i="1"/>
  <c r="O23" i="1"/>
  <c r="Q23" i="1" s="1"/>
  <c r="N23" i="1"/>
  <c r="M23" i="1"/>
  <c r="L23" i="1"/>
  <c r="K23" i="1"/>
  <c r="J23" i="1"/>
  <c r="P22" i="1"/>
  <c r="O22" i="1"/>
  <c r="N22" i="1"/>
  <c r="M22" i="1"/>
  <c r="L22" i="1"/>
  <c r="K22" i="1"/>
  <c r="J22" i="1"/>
  <c r="Q22" i="1" s="1"/>
  <c r="P21" i="1"/>
  <c r="O21" i="1"/>
  <c r="N21" i="1"/>
  <c r="M21" i="1"/>
  <c r="L21" i="1"/>
  <c r="K21" i="1"/>
  <c r="J21" i="1"/>
  <c r="Q21" i="1" s="1"/>
  <c r="P20" i="1"/>
  <c r="O20" i="1"/>
  <c r="N20" i="1"/>
  <c r="M20" i="1"/>
  <c r="L20" i="1"/>
  <c r="K20" i="1"/>
  <c r="J20" i="1"/>
  <c r="Q20" i="1" s="1"/>
  <c r="P19" i="1"/>
  <c r="O19" i="1"/>
  <c r="N19" i="1"/>
  <c r="M19" i="1"/>
  <c r="L19" i="1"/>
  <c r="K19" i="1"/>
  <c r="J19" i="1"/>
  <c r="Q19" i="1" s="1"/>
  <c r="P18" i="1"/>
  <c r="O18" i="1"/>
  <c r="N18" i="1"/>
  <c r="M18" i="1"/>
  <c r="L18" i="1"/>
  <c r="K18" i="1"/>
  <c r="J18" i="1"/>
  <c r="Q18" i="1" s="1"/>
  <c r="P17" i="1"/>
  <c r="O17" i="1"/>
  <c r="N17" i="1"/>
  <c r="M17" i="1"/>
  <c r="L17" i="1"/>
  <c r="K17" i="1"/>
  <c r="J17" i="1"/>
  <c r="Q17" i="1" s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N14" i="1"/>
  <c r="K14" i="1"/>
  <c r="J14" i="1"/>
  <c r="M14" i="1" s="1"/>
  <c r="P13" i="1"/>
  <c r="O13" i="1"/>
  <c r="J13" i="1"/>
  <c r="K13" i="1" s="1"/>
  <c r="P12" i="1"/>
  <c r="O12" i="1"/>
  <c r="N12" i="1"/>
  <c r="M12" i="1"/>
  <c r="J12" i="1"/>
  <c r="L12" i="1" s="1"/>
  <c r="L14" i="1" l="1"/>
  <c r="O14" i="1"/>
  <c r="M13" i="1"/>
  <c r="M28" i="2"/>
  <c r="N28" i="2"/>
  <c r="H11" i="2" s="1"/>
  <c r="G26" i="2"/>
  <c r="G28" i="2" s="1"/>
  <c r="Q15" i="1"/>
  <c r="Q16" i="1"/>
  <c r="L13" i="1"/>
  <c r="N13" i="1"/>
  <c r="K12" i="1"/>
  <c r="Q12" i="1" s="1"/>
  <c r="Q14" i="1" l="1"/>
  <c r="Q13" i="1"/>
  <c r="Q27" i="1" s="1"/>
  <c r="H14" i="2"/>
  <c r="H13" i="2"/>
  <c r="H12" i="2"/>
  <c r="H18" i="2"/>
  <c r="H23" i="2"/>
  <c r="H21" i="2"/>
  <c r="H17" i="2"/>
  <c r="H20" i="2"/>
  <c r="H16" i="2"/>
  <c r="H19" i="2"/>
  <c r="H15" i="2"/>
  <c r="H22" i="2"/>
  <c r="H26" i="2" l="1"/>
  <c r="I36" i="1" s="1"/>
  <c r="H36" i="1"/>
  <c r="H37" i="1" s="1"/>
  <c r="Q29" i="1"/>
  <c r="H28" i="2" l="1"/>
  <c r="I37" i="1"/>
  <c r="J36" i="1"/>
  <c r="J37" i="1" l="1"/>
  <c r="X19" i="1"/>
  <c r="X23" i="1"/>
  <c r="X24" i="1"/>
  <c r="X15" i="1"/>
  <c r="X25" i="1"/>
  <c r="X21" i="1"/>
  <c r="X16" i="1"/>
  <c r="X26" i="1"/>
  <c r="X17" i="1"/>
  <c r="X22" i="1"/>
  <c r="X18" i="1"/>
  <c r="X20" i="1"/>
  <c r="X12" i="1"/>
  <c r="X13" i="1"/>
  <c r="X14" i="1"/>
  <c r="X27" i="1" l="1"/>
  <c r="X29" i="1" s="1"/>
</calcChain>
</file>

<file path=xl/sharedStrings.xml><?xml version="1.0" encoding="utf-8"?>
<sst xmlns="http://schemas.openxmlformats.org/spreadsheetml/2006/main" count="232" uniqueCount="126">
  <si>
    <t>RELACIÓN DE POSTOS DE TRABALLO INDEFINIDOS QUE SE CREAN OU TRANSFORMAN</t>
  </si>
  <si>
    <t>marcar as circunstancias que procedan (artigo 39.6,regra 2ª) (SI/NON)</t>
  </si>
  <si>
    <r>
      <rPr>
        <b/>
        <sz val="12"/>
        <color rgb="FF000000"/>
        <rFont val="Arial Narrow"/>
        <family val="2"/>
        <charset val="1"/>
      </rPr>
      <t xml:space="preserve">Programa II: </t>
    </r>
    <r>
      <rPr>
        <sz val="12"/>
        <color rgb="FF000000"/>
        <rFont val="Arial Narrow"/>
        <family val="2"/>
        <charset val="1"/>
      </rPr>
      <t xml:space="preserve"> axudas para a creación de postos de traballo, a súa adaptación e asistencia técnica a CEE. </t>
    </r>
  </si>
  <si>
    <r>
      <rPr>
        <b/>
        <sz val="12"/>
        <color rgb="FF000000"/>
        <rFont val="Arial Narrow"/>
        <family val="2"/>
        <charset val="1"/>
      </rPr>
      <t xml:space="preserve">Tipo de axuda: </t>
    </r>
    <r>
      <rPr>
        <sz val="12"/>
        <color rgb="FF000000"/>
        <rFont val="Arial Narrow"/>
        <family val="2"/>
        <charset val="1"/>
      </rPr>
      <t xml:space="preserve">Subvención a proxectos de creación de postos de traballo de carácter indefinido en función do investimento en activo fixo </t>
    </r>
  </si>
  <si>
    <t xml:space="preserve">PROCEDEMENTO: </t>
  </si>
  <si>
    <t>TR341E</t>
  </si>
  <si>
    <t>as circunstancias deben coincidir coas indicadas na solicitude de subvención</t>
  </si>
  <si>
    <t xml:space="preserve">CEE SOLICITANTE: </t>
  </si>
  <si>
    <t xml:space="preserve">EXPEDIENTE Nº: </t>
  </si>
  <si>
    <t>DNI/NIF:</t>
  </si>
  <si>
    <t>Nome da persoa representante:</t>
  </si>
  <si>
    <t>é imprescindible cubrir estes cadros correctamente para que se calcule ben a contía da subención</t>
  </si>
  <si>
    <t xml:space="preserve">CENTRO DE TRABALLO (Enderezo): </t>
  </si>
  <si>
    <t xml:space="preserve">CONCELLO: </t>
  </si>
  <si>
    <t>*As celas con este formato conteñen valores despregables</t>
  </si>
  <si>
    <t>TRABALLADOR/A</t>
  </si>
  <si>
    <t>DNI/NIE</t>
  </si>
  <si>
    <t>DATA NACEMENTO</t>
  </si>
  <si>
    <t>SEXO</t>
  </si>
  <si>
    <t>DISCAPA CIDADE</t>
  </si>
  <si>
    <t>DATA  contratación/ transformación</t>
  </si>
  <si>
    <t>XOR NADA (A)</t>
  </si>
  <si>
    <t>CONTÍA  BASE (B)</t>
  </si>
  <si>
    <t>INCENTIVOS ADICIONAIS</t>
  </si>
  <si>
    <t>CONTÍA por posto  (I)</t>
  </si>
  <si>
    <t>MULLER  (C)</t>
  </si>
  <si>
    <t>DISC.ESP./ EXCL.SOC.  (D)</t>
  </si>
  <si>
    <t xml:space="preserve">&gt; 45 ANOS (E) </t>
  </si>
  <si>
    <t>EMIGRANTE (F)</t>
  </si>
  <si>
    <t>TRANS (G)</t>
  </si>
  <si>
    <t>CTRO. RURAL  (H)</t>
  </si>
  <si>
    <t>contía rateada por traballador/a segundo o importe concedido</t>
  </si>
  <si>
    <t>APELIDOS</t>
  </si>
  <si>
    <t>NOME</t>
  </si>
  <si>
    <t xml:space="preserve">&gt; 45 ANOS
 (E) </t>
  </si>
  <si>
    <t>TRANS 
(G)</t>
  </si>
  <si>
    <t>CTRO. RURAL
 (H)</t>
  </si>
  <si>
    <t>TIPO (1)</t>
  </si>
  <si>
    <t>GRAO</t>
  </si>
  <si>
    <t>(%)</t>
  </si>
  <si>
    <t>(=A*10.000€)</t>
  </si>
  <si>
    <t xml:space="preserve"> (=B* 25%) </t>
  </si>
  <si>
    <t>(=B *25%)</t>
  </si>
  <si>
    <t>(=B*25%)</t>
  </si>
  <si>
    <t>(B+C+D+E+F+G+H)</t>
  </si>
  <si>
    <t>M</t>
  </si>
  <si>
    <t>PC</t>
  </si>
  <si>
    <t>SI</t>
  </si>
  <si>
    <t>NON</t>
  </si>
  <si>
    <t>total  axuda 2025</t>
  </si>
  <si>
    <t>H</t>
  </si>
  <si>
    <t>F</t>
  </si>
  <si>
    <t>ANUALIDADE 2025 (dende o 1 de decembro de 2024 ata o 30 de setembro de 2025)</t>
  </si>
  <si>
    <t>Total a CONTÍA POR POSTOS CREADOS 2025</t>
  </si>
  <si>
    <t>TOTAL AXUDA 2025</t>
  </si>
  <si>
    <t>CONVOCATORIA 2025 (Do 1 de decembro de 2024 a 30 de setembro de 2025)</t>
  </si>
  <si>
    <t>Total CONTÍA POR POSTOS CREADOS 2025</t>
  </si>
  <si>
    <r>
      <rPr>
        <sz val="11"/>
        <color rgb="FF1003BD"/>
        <rFont val="Arial Narrow"/>
        <family val="2"/>
        <charset val="1"/>
      </rPr>
      <t>CONTÍA BASE (B</t>
    </r>
    <r>
      <rPr>
        <sz val="11"/>
        <color rgb="FF0000FF"/>
        <rFont val="Arial Narrow"/>
        <family val="2"/>
        <charset val="1"/>
      </rPr>
      <t xml:space="preserve">): </t>
    </r>
    <r>
      <rPr>
        <sz val="11"/>
        <color rgb="FF000000"/>
        <rFont val="Arial Narrow"/>
        <family val="2"/>
        <charset val="1"/>
      </rPr>
      <t>calcúlase en función da xornada contratada (A)</t>
    </r>
  </si>
  <si>
    <r>
      <rPr>
        <sz val="11"/>
        <color rgb="FF1003BD"/>
        <rFont val="Arial Narrow"/>
        <family val="2"/>
        <charset val="1"/>
      </rPr>
      <t>CONTÍA POR POSTO(I)</t>
    </r>
    <r>
      <rPr>
        <sz val="11"/>
        <color rgb="FF0000FF"/>
        <rFont val="Arial Narrow"/>
        <family val="2"/>
        <charset val="1"/>
      </rPr>
      <t>:</t>
    </r>
    <r>
      <rPr>
        <sz val="11"/>
        <color rgb="FFFF0000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 xml:space="preserve"> súmaselle á contía base (B) os incentivos adicionais (25%) que procedan das letras C,D,E,F,G,H</t>
    </r>
  </si>
  <si>
    <r>
      <rPr>
        <b/>
        <sz val="11"/>
        <color rgb="FF1003BD"/>
        <rFont val="Arial Narrow"/>
        <family val="2"/>
        <charset val="1"/>
      </rPr>
      <t>IMPORTE DA AXUDA:</t>
    </r>
    <r>
      <rPr>
        <sz val="11"/>
        <color rgb="FF1003BD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>tendo en conta o posto creado e o investimento realizado</t>
    </r>
  </si>
  <si>
    <t>Lugar e data:</t>
  </si>
  <si>
    <t>anualidade</t>
  </si>
  <si>
    <t>Nº postos creados</t>
  </si>
  <si>
    <t>Contía por postos creados</t>
  </si>
  <si>
    <t>importe investimento</t>
  </si>
  <si>
    <t>IMPORTE AXUDA SOLICITADO</t>
  </si>
  <si>
    <t xml:space="preserve">SINATURA DA PERSOA SOLICITANTE/ REPRESENTANTE </t>
  </si>
  <si>
    <t>TOTAL</t>
  </si>
  <si>
    <t>RELACIÓN DE FACTURAS : XUSTIFICACIÓN DO GASTO REALIZADO</t>
  </si>
  <si>
    <t>Programa II: Axudas para a creación de postos de traballo estables, adaptación de postos e asistencia técnica para os CEE</t>
  </si>
  <si>
    <t xml:space="preserve">Tipo de axuda: Subvención a proxectos de creación de postos de traballo de carácter indefinido en función do investimento en activo fixo 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</si>
  <si>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</si>
  <si>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 xml:space="preserve">NÚMERO FACTURA </t>
  </si>
  <si>
    <t>DATA DE EMISIÓN</t>
  </si>
  <si>
    <t>NOME PROVEDOR</t>
  </si>
  <si>
    <t>CONCEPTOS SUBVENCIONABLES</t>
  </si>
  <si>
    <t>IMPORTE UNITARIO</t>
  </si>
  <si>
    <t>Nº UNID</t>
  </si>
  <si>
    <t>IMPORTE SEN IVE</t>
  </si>
  <si>
    <t>IMPORTE MÁXIMO SUBVENCIONABLE</t>
  </si>
  <si>
    <t>DATA DE PAGAMENTO</t>
  </si>
  <si>
    <t>ANUALIDADE 2025 (gasto a realizar do 1 de decembro de 2024 ata o 30 de setembro de 2025)</t>
  </si>
  <si>
    <t>TOTAL SEN IVE ANUALIDADE 2025</t>
  </si>
  <si>
    <t>Nº TRABALLADORES SBVENCIONADO</t>
  </si>
  <si>
    <t>Nº TRABALLADORES art. 5.2</t>
  </si>
  <si>
    <t>%</t>
  </si>
  <si>
    <t>Nº TRABALLADORES SIN art. 5.2</t>
  </si>
  <si>
    <t>TOTAL ORZAMENTO  CONVOCATORIA 2025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</si>
  <si>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</si>
  <si>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</si>
  <si>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</si>
  <si>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</si>
  <si>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</si>
  <si>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</si>
  <si>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INICIATIVA SOCIAL</t>
  </si>
  <si>
    <t>SI   OU  50%</t>
  </si>
  <si>
    <t xml:space="preserve"> NON sen 50%</t>
  </si>
  <si>
    <t>Lugar e data</t>
  </si>
  <si>
    <t xml:space="preserve">6 A 10 </t>
  </si>
  <si>
    <t xml:space="preserve">SINATURA DA PERSOA SOLICITANTE OU REPRESENTANTE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</si>
  <si>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</si>
  <si>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</si>
  <si>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</si>
  <si>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</si>
  <si>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</si>
  <si>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si/non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</si>
  <si>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</si>
  <si>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</si>
  <si>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</si>
  <si>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S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</si>
  <si>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</si>
  <si>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</si>
  <si>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</si>
  <si>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</si>
  <si>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</si>
  <si>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</si>
  <si>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</si>
  <si>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I</t>
  </si>
  <si>
    <t>sexo</t>
  </si>
  <si>
    <t>EM</t>
  </si>
  <si>
    <t>(F) Física, (S) sensorial , (P) psíquica(cando non ten unha caualificación máis específica), (PC) Parálise cerebral, (I) intelectual, (EM) Enfermidade mental,   (ER) Enfermidades raras</t>
  </si>
  <si>
    <t>v. 2025.02</t>
  </si>
  <si>
    <r>
      <t>(1) TIPO DE DISCAPACIDADE:</t>
    </r>
    <r>
      <rPr>
        <sz val="11"/>
        <color rgb="FF1003BD"/>
        <rFont val="Arial Narrow"/>
        <family val="2"/>
        <charset val="1"/>
      </rPr>
      <t xml:space="preserve"> (F) Física, (S) sensorial, (PC) Parálise cerebral, (I) intelectual, (EM) Enfermidade mental</t>
    </r>
  </si>
  <si>
    <t>TOTAL
CADRO
PERSOAL CEE (*)</t>
  </si>
  <si>
    <t>CADRO
PERSOAL CEE
 ARTIGO 5.2 (*)</t>
  </si>
  <si>
    <t>(*) Datos do CEE (se ten varios centros de traballo seria a suma destes)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</si>
</sst>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 %"/>
    <numFmt numFmtId="165" formatCode="0.00\ %"/>
    <numFmt numFmtId="166" formatCode="dd/mm/yy"/>
    <numFmt numFmtId="167" formatCode="_-* #,##0.00&quot; €&quot;_-;\-* #,##0.00&quot; €&quot;_-;_-* \-??&quot; €&quot;_-;_-@_-"/>
    <numFmt numFmtId="168" formatCode="_-* #,##0.00\ [$€-456]_-;\-* #,##0.00\ [$€-456]_-;_-* \-??\ [$€-456]_-;_-@_-"/>
  </numFmts>
  <fonts count="43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sz val="11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11"/>
      <color rgb="FFFF0000"/>
      <name val="Arial Narrow"/>
      <family val="2"/>
      <charset val="1"/>
    </font>
    <font>
      <sz val="11"/>
      <color rgb="FF1003BD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1003BD"/>
      <name val="Arial Narrow"/>
      <family val="2"/>
      <charset val="1"/>
    </font>
    <font>
      <sz val="10"/>
      <color rgb="FF953735"/>
      <name val="Arial Narrow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 Narrow"/>
      <family val="2"/>
      <charset val="1"/>
    </font>
    <font>
      <sz val="11"/>
      <color rgb="FF953735"/>
      <name val="Arial Narrow"/>
      <family val="2"/>
      <charset val="1"/>
    </font>
    <font>
      <b/>
      <sz val="14"/>
      <color rgb="FF953735"/>
      <name val="Arial Narrow"/>
      <family val="2"/>
      <charset val="1"/>
    </font>
    <font>
      <b/>
      <sz val="11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b/>
      <sz val="11"/>
      <color rgb="FF953735"/>
      <name val="Arial Narrow"/>
      <family val="2"/>
      <charset val="1"/>
    </font>
    <font>
      <b/>
      <sz val="11"/>
      <name val="Arial Narrow"/>
      <family val="2"/>
      <charset val="1"/>
    </font>
    <font>
      <sz val="11"/>
      <color rgb="FF0000FF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953735"/>
      <name val="Calibri"/>
      <family val="2"/>
      <charset val="1"/>
    </font>
    <font>
      <sz val="11"/>
      <color rgb="FFFFFFFF"/>
      <name val="Arial Narrow"/>
      <family val="2"/>
      <charset val="1"/>
    </font>
    <font>
      <b/>
      <sz val="11"/>
      <color rgb="FFFFFFFF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8EB4E3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B9CDE5"/>
      </patternFill>
    </fill>
    <fill>
      <patternFill patternType="solid">
        <fgColor rgb="FFDCE6F2"/>
        <bgColor rgb="FFCCFFFF"/>
      </patternFill>
    </fill>
    <fill>
      <patternFill patternType="solid">
        <fgColor rgb="FF8EB4E3"/>
        <bgColor rgb="FF95B3D7"/>
      </patternFill>
    </fill>
    <fill>
      <patternFill patternType="solid">
        <fgColor theme="4" tint="0.59987182226020086"/>
        <bgColor rgb="FFA7C0DE"/>
      </patternFill>
    </fill>
  </fills>
  <borders count="65">
    <border>
      <left/>
      <right/>
      <top/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double">
        <color rgb="FFA6A6A6"/>
      </top>
      <bottom style="thin">
        <color rgb="FF808080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medium">
        <color auto="1"/>
      </right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 style="medium">
        <color auto="1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/>
      <bottom style="thin">
        <color rgb="FF808080"/>
      </bottom>
      <diagonal/>
    </border>
    <border>
      <left/>
      <right/>
      <top/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medium">
        <color auto="1"/>
      </right>
      <top style="thin">
        <color rgb="FFA6A6A6"/>
      </top>
      <bottom style="double">
        <color rgb="FFA6A6A6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40" fillId="0" borderId="0" applyBorder="0" applyProtection="0"/>
    <xf numFmtId="164" fontId="40" fillId="0" borderId="0" applyBorder="0" applyProtection="0"/>
  </cellStyleXfs>
  <cellXfs count="235">
    <xf numFmtId="0" fontId="0" fillId="0" borderId="0" xfId="0"/>
    <xf numFmtId="0" fontId="13" fillId="3" borderId="17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vertical="center"/>
      <protection locked="0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17" fillId="3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" fillId="0" borderId="18" xfId="2" applyNumberFormat="1" applyFont="1" applyBorder="1" applyAlignment="1" applyProtection="1">
      <alignment horizontal="left" vertical="center" wrapText="1"/>
      <protection locked="0"/>
    </xf>
    <xf numFmtId="165" fontId="1" fillId="0" borderId="18" xfId="2" applyNumberFormat="1" applyFont="1" applyBorder="1" applyAlignment="1" applyProtection="1">
      <alignment horizontal="center" vertical="center" wrapText="1"/>
      <protection locked="0"/>
    </xf>
    <xf numFmtId="166" fontId="1" fillId="0" borderId="18" xfId="2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2" fillId="0" borderId="23" xfId="0" applyNumberFormat="1" applyFont="1" applyBorder="1" applyAlignment="1" applyProtection="1">
      <alignment horizontal="center" vertical="center" wrapText="1"/>
      <protection locked="0"/>
    </xf>
    <xf numFmtId="4" fontId="12" fillId="0" borderId="18" xfId="0" applyNumberFormat="1" applyFont="1" applyBorder="1" applyAlignment="1" applyProtection="1">
      <alignment horizontal="center" vertical="center" wrapText="1"/>
      <protection locked="0"/>
    </xf>
    <xf numFmtId="4" fontId="12" fillId="0" borderId="24" xfId="0" applyNumberFormat="1" applyFont="1" applyBorder="1" applyAlignment="1" applyProtection="1">
      <alignment horizontal="center" vertical="center" wrapText="1"/>
      <protection locked="0"/>
    </xf>
    <xf numFmtId="4" fontId="18" fillId="5" borderId="25" xfId="0" applyNumberFormat="1" applyFont="1" applyFill="1" applyBorder="1" applyAlignment="1">
      <alignment horizontal="center" vertical="center" wrapText="1"/>
    </xf>
    <xf numFmtId="0" fontId="1" fillId="0" borderId="17" xfId="2" applyNumberFormat="1" applyFont="1" applyBorder="1" applyAlignment="1" applyProtection="1">
      <alignment horizontal="left" vertical="center" wrapText="1"/>
      <protection locked="0"/>
    </xf>
    <xf numFmtId="166" fontId="1" fillId="0" borderId="17" xfId="2" applyNumberFormat="1" applyFont="1" applyBorder="1" applyAlignment="1" applyProtection="1">
      <alignment horizontal="center" vertical="center" wrapText="1"/>
      <protection locked="0"/>
    </xf>
    <xf numFmtId="4" fontId="12" fillId="0" borderId="19" xfId="0" applyNumberFormat="1" applyFont="1" applyBorder="1" applyAlignment="1" applyProtection="1">
      <alignment horizontal="center" vertical="center" wrapText="1"/>
      <protection locked="0"/>
    </xf>
    <xf numFmtId="4" fontId="12" fillId="0" borderId="17" xfId="0" applyNumberFormat="1" applyFont="1" applyBorder="1" applyAlignment="1" applyProtection="1">
      <alignment horizontal="center" vertical="center" wrapText="1"/>
      <protection locked="0"/>
    </xf>
    <xf numFmtId="4" fontId="12" fillId="0" borderId="20" xfId="0" applyNumberFormat="1" applyFont="1" applyBorder="1" applyAlignment="1" applyProtection="1">
      <alignment horizontal="center" vertical="center" wrapText="1"/>
      <protection locked="0"/>
    </xf>
    <xf numFmtId="4" fontId="18" fillId="5" borderId="21" xfId="0" applyNumberFormat="1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vertical="center"/>
    </xf>
    <xf numFmtId="0" fontId="20" fillId="6" borderId="26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horizontal="right" vertical="center"/>
    </xf>
    <xf numFmtId="4" fontId="20" fillId="6" borderId="26" xfId="0" applyNumberFormat="1" applyFont="1" applyFill="1" applyBorder="1" applyAlignment="1">
      <alignment horizontal="center" vertical="center" wrapText="1"/>
    </xf>
    <xf numFmtId="4" fontId="21" fillId="6" borderId="27" xfId="0" applyNumberFormat="1" applyFont="1" applyFill="1" applyBorder="1" applyAlignment="1">
      <alignment vertical="center" wrapText="1"/>
    </xf>
    <xf numFmtId="4" fontId="21" fillId="6" borderId="26" xfId="0" applyNumberFormat="1" applyFont="1" applyFill="1" applyBorder="1" applyAlignment="1">
      <alignment vertical="center" wrapText="1"/>
    </xf>
    <xf numFmtId="4" fontId="20" fillId="6" borderId="28" xfId="0" applyNumberFormat="1" applyFont="1" applyFill="1" applyBorder="1" applyAlignment="1">
      <alignment horizontal="right" vertical="center"/>
    </xf>
    <xf numFmtId="4" fontId="22" fillId="6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/>
    </xf>
    <xf numFmtId="0" fontId="1" fillId="0" borderId="26" xfId="0" applyFont="1" applyBorder="1" applyAlignment="1">
      <alignment vertical="center" wrapText="1"/>
    </xf>
    <xf numFmtId="4" fontId="23" fillId="0" borderId="29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30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1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7" fontId="1" fillId="3" borderId="17" xfId="1" applyFont="1" applyFill="1" applyBorder="1" applyAlignment="1" applyProtection="1">
      <alignment horizontal="center" vertical="center"/>
    </xf>
    <xf numFmtId="167" fontId="20" fillId="3" borderId="17" xfId="1" applyFont="1" applyFill="1" applyBorder="1" applyAlignment="1" applyProtection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7" fontId="1" fillId="2" borderId="17" xfId="1" applyFont="1" applyFill="1" applyBorder="1" applyAlignment="1" applyProtection="1">
      <alignment horizontal="center" vertical="center"/>
    </xf>
    <xf numFmtId="167" fontId="20" fillId="2" borderId="17" xfId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vertical="center"/>
    </xf>
    <xf numFmtId="167" fontId="1" fillId="0" borderId="0" xfId="1" applyFont="1" applyBorder="1" applyAlignment="1" applyProtection="1">
      <alignment vertical="center"/>
    </xf>
    <xf numFmtId="166" fontId="1" fillId="0" borderId="0" xfId="0" applyNumberFormat="1" applyFont="1" applyAlignment="1">
      <alignment vertical="center"/>
    </xf>
    <xf numFmtId="166" fontId="3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Protection="1">
      <protection locked="0"/>
    </xf>
    <xf numFmtId="166" fontId="8" fillId="0" borderId="0" xfId="0" applyNumberFormat="1" applyFont="1" applyAlignment="1">
      <alignment horizontal="right" vertical="center"/>
    </xf>
    <xf numFmtId="0" fontId="5" fillId="0" borderId="46" xfId="0" applyFont="1" applyBorder="1" applyAlignment="1">
      <alignment horizontal="left" vertical="center"/>
    </xf>
    <xf numFmtId="0" fontId="5" fillId="0" borderId="46" xfId="0" applyFont="1" applyBorder="1"/>
    <xf numFmtId="0" fontId="5" fillId="0" borderId="4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3" borderId="47" xfId="0" applyFont="1" applyFill="1" applyBorder="1" applyAlignment="1">
      <alignment horizontal="right" vertical="center"/>
    </xf>
    <xf numFmtId="0" fontId="1" fillId="0" borderId="48" xfId="0" applyFont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>
      <alignment horizontal="right" vertical="center"/>
    </xf>
    <xf numFmtId="0" fontId="8" fillId="3" borderId="5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3" borderId="52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66" fontId="2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27" fillId="3" borderId="17" xfId="0" applyFont="1" applyFill="1" applyBorder="1" applyAlignment="1">
      <alignment vertical="center" wrapText="1"/>
    </xf>
    <xf numFmtId="0" fontId="27" fillId="3" borderId="17" xfId="0" applyFont="1" applyFill="1" applyBorder="1" applyAlignment="1">
      <alignment horizontal="center" vertical="center" wrapText="1"/>
    </xf>
    <xf numFmtId="167" fontId="27" fillId="3" borderId="17" xfId="1" applyFont="1" applyFill="1" applyBorder="1" applyAlignment="1" applyProtection="1">
      <alignment horizontal="center" vertical="center" wrapText="1"/>
    </xf>
    <xf numFmtId="166" fontId="27" fillId="3" borderId="17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17" xfId="0" applyFont="1" applyBorder="1" applyAlignment="1" applyProtection="1">
      <alignment vertical="center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4" fontId="13" fillId="0" borderId="17" xfId="0" applyNumberFormat="1" applyFont="1" applyBorder="1" applyAlignment="1" applyProtection="1">
      <alignment vertical="center"/>
      <protection locked="0"/>
    </xf>
    <xf numFmtId="1" fontId="13" fillId="0" borderId="17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3" borderId="17" xfId="0" applyFont="1" applyFill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3" borderId="17" xfId="0" applyFont="1" applyFill="1" applyBorder="1" applyAlignment="1">
      <alignment horizontal="right" vertical="center"/>
    </xf>
    <xf numFmtId="167" fontId="27" fillId="3" borderId="17" xfId="1" applyFont="1" applyFill="1" applyBorder="1" applyAlignment="1" applyProtection="1">
      <alignment vertical="center"/>
    </xf>
    <xf numFmtId="166" fontId="27" fillId="0" borderId="55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67" fontId="27" fillId="2" borderId="56" xfId="1" applyFont="1" applyFill="1" applyBorder="1" applyAlignment="1" applyProtection="1">
      <alignment horizontal="center" vertical="center" wrapText="1"/>
    </xf>
    <xf numFmtId="166" fontId="27" fillId="0" borderId="0" xfId="1" applyNumberFormat="1" applyFont="1" applyBorder="1" applyAlignment="1" applyProtection="1">
      <alignment horizontal="center" vertical="center" wrapText="1"/>
    </xf>
    <xf numFmtId="1" fontId="33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6" fontId="32" fillId="0" borderId="58" xfId="0" applyNumberFormat="1" applyFont="1" applyBorder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6" fontId="16" fillId="0" borderId="0" xfId="0" applyNumberFormat="1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27" fillId="3" borderId="59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35" fillId="0" borderId="0" xfId="0" applyFont="1"/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2" fontId="27" fillId="3" borderId="34" xfId="0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top" wrapText="1"/>
      <protection locked="0"/>
    </xf>
    <xf numFmtId="166" fontId="16" fillId="0" borderId="0" xfId="0" applyNumberFormat="1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" fillId="2" borderId="0" xfId="0" applyFont="1" applyFill="1"/>
    <xf numFmtId="0" fontId="1" fillId="5" borderId="0" xfId="0" applyFont="1" applyFill="1"/>
    <xf numFmtId="0" fontId="13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5" fillId="7" borderId="63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 wrapText="1"/>
    </xf>
    <xf numFmtId="0" fontId="15" fillId="0" borderId="3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textRotation="90" wrapText="1"/>
    </xf>
    <xf numFmtId="0" fontId="12" fillId="4" borderId="17" xfId="0" applyFont="1" applyFill="1" applyBorder="1" applyAlignment="1">
      <alignment horizontal="center" vertical="center" textRotation="90" wrapText="1"/>
    </xf>
    <xf numFmtId="0" fontId="19" fillId="0" borderId="21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textRotation="90" wrapText="1"/>
    </xf>
    <xf numFmtId="0" fontId="15" fillId="5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0" borderId="49" xfId="0" applyFont="1" applyBorder="1" applyAlignment="1">
      <alignment horizontal="left" vertical="center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top"/>
      <protection locked="0"/>
    </xf>
    <xf numFmtId="0" fontId="27" fillId="2" borderId="0" xfId="0" applyFont="1" applyFill="1" applyAlignment="1">
      <alignment horizontal="right" vertical="center"/>
    </xf>
    <xf numFmtId="0" fontId="32" fillId="0" borderId="57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 vertical="center"/>
    </xf>
    <xf numFmtId="0" fontId="1" fillId="3" borderId="61" xfId="0" applyFont="1" applyFill="1" applyBorder="1" applyAlignment="1">
      <alignment horizontal="left" vertical="center"/>
    </xf>
    <xf numFmtId="0" fontId="13" fillId="0" borderId="62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42" fillId="0" borderId="34" xfId="0" applyFont="1" applyBorder="1" applyAlignment="1" applyProtection="1">
      <alignment horizontal="center" vertical="center" wrapText="1"/>
      <protection locked="0"/>
    </xf>
    <xf numFmtId="166" fontId="13" fillId="0" borderId="60" xfId="0" applyNumberFormat="1" applyFont="1" applyBorder="1" applyAlignment="1" applyProtection="1">
      <alignment horizontal="center" vertical="center"/>
      <protection locked="0"/>
    </xf>
    <xf numFmtId="166" fontId="13" fillId="0" borderId="34" xfId="0" applyNumberFormat="1" applyFont="1" applyBorder="1" applyAlignment="1" applyProtection="1">
      <alignment horizontal="center" vertical="center"/>
      <protection locked="0"/>
    </xf>
    <xf numFmtId="166" fontId="13" fillId="0" borderId="17" xfId="1" applyNumberFormat="1" applyFont="1" applyBorder="1" applyAlignment="1" applyProtection="1">
      <alignment vertical="center"/>
      <protection locked="0"/>
    </xf>
    <xf numFmtId="0" fontId="1" fillId="0" borderId="18" xfId="2" applyNumberFormat="1" applyFont="1" applyBorder="1" applyAlignment="1" applyProtection="1">
      <alignment horizontal="center" vertical="center" wrapText="1"/>
      <protection locked="0"/>
    </xf>
    <xf numFmtId="0" fontId="1" fillId="0" borderId="17" xfId="2" applyNumberFormat="1" applyFont="1" applyBorder="1" applyAlignment="1" applyProtection="1">
      <alignment horizontal="center" vertical="center" wrapText="1"/>
      <protection locked="0"/>
    </xf>
    <xf numFmtId="10" fontId="1" fillId="0" borderId="18" xfId="0" applyNumberFormat="1" applyFont="1" applyBorder="1" applyAlignment="1" applyProtection="1">
      <alignment horizontal="center" vertical="center" wrapText="1"/>
      <protection locked="0"/>
    </xf>
    <xf numFmtId="10" fontId="1" fillId="0" borderId="17" xfId="0" applyNumberFormat="1" applyFont="1" applyBorder="1" applyAlignment="1" applyProtection="1">
      <alignment horizontal="center" vertical="center" wrapText="1"/>
      <protection locked="0"/>
    </xf>
    <xf numFmtId="168" fontId="13" fillId="0" borderId="17" xfId="1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left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8EB4E3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95B3D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341280</xdr:colOff>
      <xdr:row>36</xdr:row>
      <xdr:rowOff>1080</xdr:rowOff>
    </xdr:from>
    <xdr:to>
      <xdr:col>14</xdr:col>
      <xdr:colOff>99720</xdr:colOff>
      <xdr:row>40</xdr:row>
      <xdr:rowOff>1800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65520" y="8556840"/>
          <a:ext cx="2601360" cy="70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82440</xdr:rowOff>
    </xdr:from>
    <xdr:to>
      <xdr:col>0</xdr:col>
      <xdr:colOff>2375640</xdr:colOff>
      <xdr:row>4</xdr:row>
      <xdr:rowOff>113400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77440"/>
          <a:ext cx="2375640" cy="68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397440</xdr:colOff>
      <xdr:row>36</xdr:row>
      <xdr:rowOff>200520</xdr:rowOff>
    </xdr:from>
    <xdr:to>
      <xdr:col>6</xdr:col>
      <xdr:colOff>1114920</xdr:colOff>
      <xdr:row>38</xdr:row>
      <xdr:rowOff>411840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52800" y="8546040"/>
          <a:ext cx="2472120" cy="68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1</xdr:col>
      <xdr:colOff>1205280</xdr:colOff>
      <xdr:row>5</xdr:row>
      <xdr:rowOff>24480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2721240" cy="722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GridLines="0" topLeftCell="A10" zoomScale="80" zoomScaleNormal="80" workbookViewId="0">
      <selection activeCell="I36" sqref="I36"/>
    </sheetView>
  </sheetViews>
  <sheetFormatPr baseColWidth="10" defaultColWidth="11.5703125" defaultRowHeight="16.5" x14ac:dyDescent="0.3"/>
  <cols>
    <col min="1" max="1" width="37.85546875" customWidth="1"/>
    <col min="2" max="2" width="34.42578125" style="2" customWidth="1"/>
    <col min="3" max="3" width="11.5703125" style="2"/>
    <col min="4" max="4" width="11.42578125" style="2" customWidth="1"/>
    <col min="5" max="5" width="4.28515625" style="2" customWidth="1"/>
    <col min="6" max="6" width="10.7109375" style="2" customWidth="1"/>
    <col min="7" max="7" width="8.140625" style="2" customWidth="1"/>
    <col min="8" max="8" width="11.28515625" style="2" customWidth="1"/>
    <col min="9" max="9" width="19.42578125" style="2" customWidth="1"/>
    <col min="10" max="10" width="12.7109375" style="2" customWidth="1"/>
    <col min="11" max="11" width="8.5703125" style="2" customWidth="1"/>
    <col min="12" max="12" width="11.140625" style="2" customWidth="1"/>
    <col min="13" max="13" width="9.28515625" style="2" customWidth="1"/>
    <col min="14" max="14" width="11.28515625" style="2" customWidth="1"/>
    <col min="15" max="15" width="9.140625" style="2" customWidth="1"/>
    <col min="16" max="16" width="11" style="2" customWidth="1"/>
    <col min="17" max="17" width="11.85546875" style="2" customWidth="1"/>
    <col min="18" max="21" width="4.5703125" style="2" customWidth="1"/>
    <col min="22" max="22" width="5" style="2" customWidth="1"/>
    <col min="23" max="23" width="5.7109375" style="2" customWidth="1"/>
    <col min="24" max="24" width="11.5703125" style="2"/>
    <col min="25" max="25" width="4.42578125" style="2" customWidth="1"/>
    <col min="26" max="1014" width="11.5703125" style="2"/>
    <col min="1015" max="1024" width="8.85546875" customWidth="1"/>
  </cols>
  <sheetData>
    <row r="1" spans="1:1024" ht="39" customHeight="1" x14ac:dyDescent="0.3">
      <c r="A1" s="3" t="s">
        <v>121</v>
      </c>
      <c r="B1" s="192" t="s">
        <v>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 t="s">
        <v>1</v>
      </c>
      <c r="S1" s="193"/>
      <c r="T1" s="193"/>
      <c r="U1" s="193"/>
      <c r="V1" s="193"/>
      <c r="W1" s="193"/>
      <c r="X1" s="4"/>
      <c r="Y1" s="5"/>
      <c r="AMA1" s="2"/>
    </row>
    <row r="2" spans="1:1024" x14ac:dyDescent="0.3">
      <c r="A2" s="6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93"/>
      <c r="S2" s="193"/>
      <c r="T2" s="193"/>
      <c r="U2" s="193"/>
      <c r="V2" s="193"/>
      <c r="W2" s="193"/>
      <c r="X2" s="5"/>
      <c r="Y2" s="5"/>
      <c r="AMA2" s="2"/>
      <c r="AMB2" s="2"/>
    </row>
    <row r="3" spans="1:1024" ht="19.5" customHeight="1" x14ac:dyDescent="0.3">
      <c r="A3" s="6"/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 t="s">
        <v>4</v>
      </c>
      <c r="O3" s="11" t="s">
        <v>5</v>
      </c>
      <c r="P3" s="11"/>
      <c r="Q3" s="6"/>
      <c r="R3" s="194" t="s">
        <v>6</v>
      </c>
      <c r="S3" s="194"/>
      <c r="T3" s="194"/>
      <c r="U3" s="194"/>
      <c r="V3" s="194"/>
      <c r="W3" s="194"/>
      <c r="X3" s="5"/>
      <c r="Y3" s="5"/>
      <c r="AMA3" s="2"/>
      <c r="AMB3" s="2"/>
    </row>
    <row r="4" spans="1:1024" ht="17.25" customHeight="1" x14ac:dyDescent="0.3">
      <c r="A4" s="6"/>
      <c r="B4" s="12" t="s">
        <v>7</v>
      </c>
      <c r="C4" s="13"/>
      <c r="D4" s="13"/>
      <c r="E4" s="13"/>
      <c r="F4" s="13"/>
      <c r="G4" s="13"/>
      <c r="H4" s="13"/>
      <c r="I4" s="13"/>
      <c r="J4" s="13"/>
      <c r="K4" s="195" t="s">
        <v>8</v>
      </c>
      <c r="L4" s="195"/>
      <c r="M4" s="234"/>
      <c r="N4" s="234"/>
      <c r="O4" s="234"/>
      <c r="P4" s="234"/>
      <c r="Q4" s="234"/>
      <c r="R4" s="194"/>
      <c r="S4" s="194"/>
      <c r="T4" s="194"/>
      <c r="U4" s="194"/>
      <c r="V4" s="194"/>
      <c r="W4" s="194"/>
      <c r="X4" s="4"/>
      <c r="Y4" s="5"/>
      <c r="AMA4" s="2"/>
      <c r="AMB4" s="2"/>
    </row>
    <row r="5" spans="1:1024" x14ac:dyDescent="0.3">
      <c r="A5" s="6"/>
      <c r="B5" s="14" t="s">
        <v>9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4"/>
      <c r="S5" s="194"/>
      <c r="T5" s="194"/>
      <c r="U5" s="194"/>
      <c r="V5" s="194"/>
      <c r="W5" s="194"/>
      <c r="X5" s="4"/>
      <c r="Y5" s="5"/>
      <c r="AMA5" s="2"/>
      <c r="AMB5" s="2"/>
    </row>
    <row r="6" spans="1:1024" ht="16.5" customHeight="1" x14ac:dyDescent="0.3">
      <c r="A6" s="6"/>
      <c r="B6" s="15" t="s">
        <v>10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8" t="s">
        <v>11</v>
      </c>
      <c r="S6" s="198"/>
      <c r="T6" s="198"/>
      <c r="U6" s="198"/>
      <c r="V6" s="198"/>
      <c r="W6" s="198"/>
      <c r="X6" s="4"/>
      <c r="Y6" s="5"/>
      <c r="AMA6" s="2"/>
      <c r="AMB6" s="2"/>
    </row>
    <row r="7" spans="1:1024" x14ac:dyDescent="0.3">
      <c r="A7" s="16"/>
      <c r="B7" s="14" t="s">
        <v>12</v>
      </c>
      <c r="C7" s="199"/>
      <c r="D7" s="199"/>
      <c r="E7" s="199"/>
      <c r="F7" s="199"/>
      <c r="G7" s="199"/>
      <c r="H7" s="199"/>
      <c r="I7" s="199"/>
      <c r="J7" s="199"/>
      <c r="K7" s="199"/>
      <c r="L7" s="17" t="s">
        <v>13</v>
      </c>
      <c r="M7" s="200"/>
      <c r="N7" s="200"/>
      <c r="O7" s="200"/>
      <c r="P7" s="200"/>
      <c r="Q7" s="200"/>
      <c r="R7" s="198"/>
      <c r="S7" s="198"/>
      <c r="T7" s="198"/>
      <c r="U7" s="198"/>
      <c r="V7" s="198"/>
      <c r="W7" s="198"/>
      <c r="X7" s="4"/>
      <c r="Y7" s="5"/>
      <c r="AMA7" s="2"/>
      <c r="AMB7" s="2"/>
    </row>
    <row r="8" spans="1:1024" ht="25.5" customHeight="1" x14ac:dyDescent="0.3">
      <c r="A8" s="18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8"/>
      <c r="S8" s="198"/>
      <c r="T8" s="198"/>
      <c r="U8" s="198"/>
      <c r="V8" s="198"/>
      <c r="W8" s="198"/>
      <c r="X8" s="20"/>
      <c r="Y8" s="5"/>
      <c r="AMA8" s="2"/>
      <c r="AMB8" s="2"/>
    </row>
    <row r="9" spans="1:1024" s="22" customFormat="1" ht="24.75" customHeight="1" x14ac:dyDescent="0.2">
      <c r="A9" s="201" t="s">
        <v>15</v>
      </c>
      <c r="B9" s="201"/>
      <c r="C9" s="202" t="s">
        <v>16</v>
      </c>
      <c r="D9" s="202" t="s">
        <v>17</v>
      </c>
      <c r="E9" s="203" t="s">
        <v>18</v>
      </c>
      <c r="F9" s="202" t="s">
        <v>19</v>
      </c>
      <c r="G9" s="202"/>
      <c r="H9" s="202" t="s">
        <v>20</v>
      </c>
      <c r="I9" s="202" t="s">
        <v>21</v>
      </c>
      <c r="J9" s="204" t="s">
        <v>22</v>
      </c>
      <c r="K9" s="205" t="s">
        <v>23</v>
      </c>
      <c r="L9" s="205"/>
      <c r="M9" s="205"/>
      <c r="N9" s="205"/>
      <c r="O9" s="205"/>
      <c r="P9" s="205"/>
      <c r="Q9" s="206" t="s">
        <v>24</v>
      </c>
      <c r="R9" s="207" t="s">
        <v>25</v>
      </c>
      <c r="S9" s="208" t="s">
        <v>26</v>
      </c>
      <c r="T9" s="208" t="s">
        <v>27</v>
      </c>
      <c r="U9" s="208" t="s">
        <v>28</v>
      </c>
      <c r="V9" s="208" t="s">
        <v>29</v>
      </c>
      <c r="W9" s="211" t="s">
        <v>30</v>
      </c>
      <c r="X9" s="212" t="s">
        <v>31</v>
      </c>
      <c r="Y9" s="212"/>
      <c r="AMC9" s="23"/>
      <c r="AMD9" s="23"/>
      <c r="AME9" s="23"/>
      <c r="AMF9" s="23"/>
      <c r="AMG9" s="23"/>
      <c r="AMH9" s="23"/>
      <c r="AMI9" s="23"/>
      <c r="AMJ9" s="23"/>
    </row>
    <row r="10" spans="1:1024" s="22" customFormat="1" ht="42" customHeight="1" x14ac:dyDescent="0.2">
      <c r="A10" s="201" t="s">
        <v>32</v>
      </c>
      <c r="B10" s="201" t="s">
        <v>33</v>
      </c>
      <c r="C10" s="202"/>
      <c r="D10" s="202"/>
      <c r="E10" s="203"/>
      <c r="F10" s="202"/>
      <c r="G10" s="202"/>
      <c r="H10" s="202"/>
      <c r="I10" s="202"/>
      <c r="J10" s="204"/>
      <c r="K10" s="24" t="s">
        <v>25</v>
      </c>
      <c r="L10" s="24" t="s">
        <v>26</v>
      </c>
      <c r="M10" s="24" t="s">
        <v>34</v>
      </c>
      <c r="N10" s="24" t="s">
        <v>28</v>
      </c>
      <c r="O10" s="24" t="s">
        <v>35</v>
      </c>
      <c r="P10" s="24" t="s">
        <v>36</v>
      </c>
      <c r="Q10" s="206"/>
      <c r="R10" s="207"/>
      <c r="S10" s="208"/>
      <c r="T10" s="208"/>
      <c r="U10" s="208"/>
      <c r="V10" s="208"/>
      <c r="W10" s="211"/>
      <c r="X10" s="212"/>
      <c r="Y10" s="212"/>
      <c r="AMC10" s="23"/>
      <c r="AMD10" s="23"/>
      <c r="AME10" s="23"/>
      <c r="AMF10" s="23"/>
      <c r="AMG10" s="23"/>
      <c r="AMH10" s="23"/>
      <c r="AMI10" s="23"/>
      <c r="AMJ10" s="23"/>
    </row>
    <row r="11" spans="1:1024" s="22" customFormat="1" ht="30" customHeight="1" x14ac:dyDescent="0.2">
      <c r="A11" s="201"/>
      <c r="B11" s="201"/>
      <c r="C11" s="201"/>
      <c r="D11" s="201"/>
      <c r="E11" s="203"/>
      <c r="F11" s="25" t="s">
        <v>37</v>
      </c>
      <c r="G11" s="1" t="s">
        <v>38</v>
      </c>
      <c r="H11" s="202"/>
      <c r="I11" s="1" t="s">
        <v>39</v>
      </c>
      <c r="J11" s="1" t="s">
        <v>40</v>
      </c>
      <c r="K11" s="1" t="s">
        <v>41</v>
      </c>
      <c r="L11" s="1" t="s">
        <v>42</v>
      </c>
      <c r="M11" s="1" t="s">
        <v>43</v>
      </c>
      <c r="N11" s="1" t="s">
        <v>43</v>
      </c>
      <c r="O11" s="1" t="s">
        <v>43</v>
      </c>
      <c r="P11" s="1" t="s">
        <v>43</v>
      </c>
      <c r="Q11" s="21" t="s">
        <v>44</v>
      </c>
      <c r="R11" s="207"/>
      <c r="S11" s="208"/>
      <c r="T11" s="208"/>
      <c r="U11" s="208"/>
      <c r="V11" s="208"/>
      <c r="W11" s="211"/>
      <c r="X11" s="212"/>
      <c r="Y11" s="212"/>
      <c r="AMC11" s="23"/>
      <c r="AMD11" s="23"/>
      <c r="AME11" s="23"/>
      <c r="AMF11" s="23"/>
      <c r="AMG11" s="23"/>
      <c r="AMH11" s="23"/>
      <c r="AMI11" s="23"/>
      <c r="AMJ11" s="23"/>
    </row>
    <row r="12" spans="1:1024" ht="19.5" customHeight="1" x14ac:dyDescent="0.3">
      <c r="A12" s="26"/>
      <c r="B12" s="26"/>
      <c r="C12" s="229"/>
      <c r="D12" s="28"/>
      <c r="E12" s="28"/>
      <c r="F12" s="29"/>
      <c r="G12" s="231"/>
      <c r="H12" s="28"/>
      <c r="I12" s="27"/>
      <c r="J12" s="30">
        <f t="shared" ref="J12:J26" si="0">+I12*10000</f>
        <v>0</v>
      </c>
      <c r="K12" s="31">
        <f t="shared" ref="K12:K26" si="1">IF(R12="si",$J12*0.25,0)</f>
        <v>0</v>
      </c>
      <c r="L12" s="31">
        <f t="shared" ref="L12:L26" si="2">IF(S12="si",$J12*0.25,0)</f>
        <v>0</v>
      </c>
      <c r="M12" s="31">
        <f t="shared" ref="M12:M26" si="3">IF(T12="si",$J12*0.25,0)</f>
        <v>0</v>
      </c>
      <c r="N12" s="31">
        <f t="shared" ref="N12:N26" si="4">IF(U12="si",$J12*0.25,0)</f>
        <v>0</v>
      </c>
      <c r="O12" s="31">
        <f t="shared" ref="O12:O26" si="5">IF(V12="si",$J12*0.25,0)</f>
        <v>0</v>
      </c>
      <c r="P12" s="31">
        <f t="shared" ref="P12:P26" si="6">IF(W12="si",$J12*0.25,0)</f>
        <v>0</v>
      </c>
      <c r="Q12" s="32">
        <f t="shared" ref="Q12:Q26" si="7">SUM(K12:P12)+J12</f>
        <v>0</v>
      </c>
      <c r="R12" s="33" t="s">
        <v>48</v>
      </c>
      <c r="S12" s="34" t="s">
        <v>48</v>
      </c>
      <c r="T12" s="34" t="s">
        <v>48</v>
      </c>
      <c r="U12" s="34" t="s">
        <v>48</v>
      </c>
      <c r="V12" s="34" t="s">
        <v>48</v>
      </c>
      <c r="W12" s="35" t="s">
        <v>48</v>
      </c>
      <c r="X12" s="36">
        <f t="shared" ref="X12:X26" si="8">IF(OR(Q12&gt;0,$J$36&gt;0),($J$36*Q12)/$H$36,0)</f>
        <v>0</v>
      </c>
      <c r="Y12" s="209" t="s">
        <v>49</v>
      </c>
      <c r="AMA12" s="2"/>
      <c r="AMB12" s="2"/>
    </row>
    <row r="13" spans="1:1024" x14ac:dyDescent="0.3">
      <c r="A13" s="37"/>
      <c r="B13" s="37"/>
      <c r="C13" s="230"/>
      <c r="D13" s="38"/>
      <c r="E13" s="38"/>
      <c r="F13" s="29"/>
      <c r="G13" s="232"/>
      <c r="H13" s="28"/>
      <c r="I13" s="27"/>
      <c r="J13" s="30">
        <f t="shared" si="0"/>
        <v>0</v>
      </c>
      <c r="K13" s="31">
        <f t="shared" si="1"/>
        <v>0</v>
      </c>
      <c r="L13" s="31">
        <f t="shared" si="2"/>
        <v>0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2">
        <f t="shared" si="7"/>
        <v>0</v>
      </c>
      <c r="R13" s="39" t="s">
        <v>48</v>
      </c>
      <c r="S13" s="40" t="s">
        <v>48</v>
      </c>
      <c r="T13" s="40" t="s">
        <v>48</v>
      </c>
      <c r="U13" s="40" t="s">
        <v>48</v>
      </c>
      <c r="V13" s="40" t="s">
        <v>48</v>
      </c>
      <c r="W13" s="41" t="s">
        <v>48</v>
      </c>
      <c r="X13" s="42">
        <f t="shared" si="8"/>
        <v>0</v>
      </c>
      <c r="Y13" s="209"/>
      <c r="AMA13" s="2"/>
      <c r="AMB13" s="2"/>
    </row>
    <row r="14" spans="1:1024" x14ac:dyDescent="0.3">
      <c r="A14" s="37"/>
      <c r="B14" s="37"/>
      <c r="C14" s="230"/>
      <c r="D14" s="38"/>
      <c r="E14" s="38"/>
      <c r="F14" s="29"/>
      <c r="G14" s="232"/>
      <c r="H14" s="28"/>
      <c r="I14" s="27"/>
      <c r="J14" s="30">
        <f t="shared" si="0"/>
        <v>0</v>
      </c>
      <c r="K14" s="31">
        <f t="shared" si="1"/>
        <v>0</v>
      </c>
      <c r="L14" s="31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2">
        <f t="shared" si="7"/>
        <v>0</v>
      </c>
      <c r="R14" s="39" t="s">
        <v>48</v>
      </c>
      <c r="S14" s="40" t="s">
        <v>48</v>
      </c>
      <c r="T14" s="40" t="s">
        <v>48</v>
      </c>
      <c r="U14" s="40" t="s">
        <v>48</v>
      </c>
      <c r="V14" s="40" t="s">
        <v>48</v>
      </c>
      <c r="W14" s="41" t="s">
        <v>48</v>
      </c>
      <c r="X14" s="42">
        <f t="shared" si="8"/>
        <v>0</v>
      </c>
      <c r="Y14" s="209"/>
      <c r="AMA14" s="2"/>
      <c r="AMB14" s="2"/>
    </row>
    <row r="15" spans="1:1024" x14ac:dyDescent="0.3">
      <c r="A15" s="37"/>
      <c r="B15" s="37"/>
      <c r="C15" s="230"/>
      <c r="D15" s="38"/>
      <c r="E15" s="38"/>
      <c r="F15" s="29"/>
      <c r="G15" s="232"/>
      <c r="H15" s="28"/>
      <c r="I15" s="27"/>
      <c r="J15" s="30">
        <f t="shared" si="0"/>
        <v>0</v>
      </c>
      <c r="K15" s="31">
        <f t="shared" si="1"/>
        <v>0</v>
      </c>
      <c r="L15" s="31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2">
        <f t="shared" si="7"/>
        <v>0</v>
      </c>
      <c r="R15" s="39" t="s">
        <v>48</v>
      </c>
      <c r="S15" s="40" t="s">
        <v>48</v>
      </c>
      <c r="T15" s="40" t="s">
        <v>48</v>
      </c>
      <c r="U15" s="40" t="s">
        <v>48</v>
      </c>
      <c r="V15" s="40" t="s">
        <v>48</v>
      </c>
      <c r="W15" s="41" t="s">
        <v>48</v>
      </c>
      <c r="X15" s="42">
        <f t="shared" si="8"/>
        <v>0</v>
      </c>
      <c r="Y15" s="209"/>
      <c r="AMA15" s="2"/>
      <c r="AMB15" s="2"/>
    </row>
    <row r="16" spans="1:1024" x14ac:dyDescent="0.3">
      <c r="A16" s="37"/>
      <c r="B16" s="37"/>
      <c r="C16" s="230"/>
      <c r="D16" s="38"/>
      <c r="E16" s="38"/>
      <c r="F16" s="29"/>
      <c r="G16" s="232"/>
      <c r="H16" s="38"/>
      <c r="I16" s="27"/>
      <c r="J16" s="30">
        <f t="shared" si="0"/>
        <v>0</v>
      </c>
      <c r="K16" s="31">
        <f t="shared" si="1"/>
        <v>0</v>
      </c>
      <c r="L16" s="31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2">
        <f t="shared" si="7"/>
        <v>0</v>
      </c>
      <c r="R16" s="39" t="s">
        <v>48</v>
      </c>
      <c r="S16" s="40" t="s">
        <v>48</v>
      </c>
      <c r="T16" s="40" t="s">
        <v>48</v>
      </c>
      <c r="U16" s="40" t="s">
        <v>48</v>
      </c>
      <c r="V16" s="40" t="s">
        <v>48</v>
      </c>
      <c r="W16" s="41" t="s">
        <v>48</v>
      </c>
      <c r="X16" s="42">
        <f t="shared" si="8"/>
        <v>0</v>
      </c>
      <c r="Y16" s="209"/>
      <c r="AMA16" s="2"/>
      <c r="AMB16" s="2"/>
    </row>
    <row r="17" spans="1:1016" x14ac:dyDescent="0.3">
      <c r="A17" s="37"/>
      <c r="B17" s="37"/>
      <c r="C17" s="230"/>
      <c r="D17" s="38"/>
      <c r="E17" s="38"/>
      <c r="F17" s="29"/>
      <c r="G17" s="232"/>
      <c r="H17" s="38"/>
      <c r="I17" s="27"/>
      <c r="J17" s="30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2">
        <f t="shared" si="7"/>
        <v>0</v>
      </c>
      <c r="R17" s="39" t="s">
        <v>48</v>
      </c>
      <c r="S17" s="40" t="s">
        <v>48</v>
      </c>
      <c r="T17" s="40" t="s">
        <v>48</v>
      </c>
      <c r="U17" s="40" t="s">
        <v>48</v>
      </c>
      <c r="V17" s="40" t="s">
        <v>48</v>
      </c>
      <c r="W17" s="41" t="s">
        <v>48</v>
      </c>
      <c r="X17" s="42">
        <f t="shared" si="8"/>
        <v>0</v>
      </c>
      <c r="Y17" s="209"/>
      <c r="AMA17" s="2"/>
      <c r="AMB17" s="2"/>
    </row>
    <row r="18" spans="1:1016" x14ac:dyDescent="0.3">
      <c r="A18" s="37"/>
      <c r="B18" s="37"/>
      <c r="C18" s="230"/>
      <c r="D18" s="38"/>
      <c r="E18" s="38"/>
      <c r="F18" s="29"/>
      <c r="G18" s="232"/>
      <c r="H18" s="38"/>
      <c r="I18" s="27"/>
      <c r="J18" s="30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2">
        <f t="shared" si="7"/>
        <v>0</v>
      </c>
      <c r="R18" s="39" t="s">
        <v>48</v>
      </c>
      <c r="S18" s="40" t="s">
        <v>48</v>
      </c>
      <c r="T18" s="40" t="s">
        <v>48</v>
      </c>
      <c r="U18" s="40" t="s">
        <v>48</v>
      </c>
      <c r="V18" s="40" t="s">
        <v>48</v>
      </c>
      <c r="W18" s="41" t="s">
        <v>48</v>
      </c>
      <c r="X18" s="42">
        <f t="shared" si="8"/>
        <v>0</v>
      </c>
      <c r="Y18" s="209"/>
      <c r="AMA18" s="2"/>
      <c r="AMB18" s="2"/>
    </row>
    <row r="19" spans="1:1016" x14ac:dyDescent="0.3">
      <c r="A19" s="37"/>
      <c r="B19" s="37"/>
      <c r="C19" s="230"/>
      <c r="D19" s="38"/>
      <c r="E19" s="38"/>
      <c r="F19" s="29"/>
      <c r="G19" s="232"/>
      <c r="H19" s="38"/>
      <c r="I19" s="27"/>
      <c r="J19" s="30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2">
        <f t="shared" si="7"/>
        <v>0</v>
      </c>
      <c r="R19" s="39" t="s">
        <v>48</v>
      </c>
      <c r="S19" s="40" t="s">
        <v>48</v>
      </c>
      <c r="T19" s="40" t="s">
        <v>48</v>
      </c>
      <c r="U19" s="40" t="s">
        <v>48</v>
      </c>
      <c r="V19" s="40" t="s">
        <v>48</v>
      </c>
      <c r="W19" s="41" t="s">
        <v>48</v>
      </c>
      <c r="X19" s="42">
        <f t="shared" si="8"/>
        <v>0</v>
      </c>
      <c r="Y19" s="209"/>
      <c r="AMA19" s="2"/>
      <c r="AMB19" s="2"/>
    </row>
    <row r="20" spans="1:1016" x14ac:dyDescent="0.3">
      <c r="A20" s="37"/>
      <c r="B20" s="37"/>
      <c r="C20" s="230"/>
      <c r="D20" s="38"/>
      <c r="E20" s="38"/>
      <c r="F20" s="29"/>
      <c r="G20" s="232"/>
      <c r="H20" s="38"/>
      <c r="I20" s="27"/>
      <c r="J20" s="30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2">
        <f t="shared" si="7"/>
        <v>0</v>
      </c>
      <c r="R20" s="39" t="s">
        <v>48</v>
      </c>
      <c r="S20" s="40" t="s">
        <v>48</v>
      </c>
      <c r="T20" s="40" t="s">
        <v>48</v>
      </c>
      <c r="U20" s="40" t="s">
        <v>48</v>
      </c>
      <c r="V20" s="40" t="s">
        <v>48</v>
      </c>
      <c r="W20" s="41" t="s">
        <v>48</v>
      </c>
      <c r="X20" s="42">
        <f t="shared" si="8"/>
        <v>0</v>
      </c>
      <c r="Y20" s="209"/>
      <c r="AMA20" s="2"/>
      <c r="AMB20" s="2"/>
    </row>
    <row r="21" spans="1:1016" x14ac:dyDescent="0.3">
      <c r="A21" s="37"/>
      <c r="B21" s="37"/>
      <c r="C21" s="230"/>
      <c r="D21" s="38"/>
      <c r="E21" s="38"/>
      <c r="F21" s="29"/>
      <c r="G21" s="232"/>
      <c r="H21" s="38"/>
      <c r="I21" s="27"/>
      <c r="J21" s="30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2">
        <f t="shared" si="7"/>
        <v>0</v>
      </c>
      <c r="R21" s="39" t="s">
        <v>48</v>
      </c>
      <c r="S21" s="40" t="s">
        <v>48</v>
      </c>
      <c r="T21" s="40" t="s">
        <v>48</v>
      </c>
      <c r="U21" s="40" t="s">
        <v>48</v>
      </c>
      <c r="V21" s="40" t="s">
        <v>48</v>
      </c>
      <c r="W21" s="41" t="s">
        <v>48</v>
      </c>
      <c r="X21" s="42">
        <f t="shared" si="8"/>
        <v>0</v>
      </c>
      <c r="Y21" s="209"/>
      <c r="AMA21" s="2"/>
      <c r="AMB21" s="2"/>
    </row>
    <row r="22" spans="1:1016" x14ac:dyDescent="0.3">
      <c r="A22" s="37"/>
      <c r="B22" s="37"/>
      <c r="C22" s="230"/>
      <c r="D22" s="38"/>
      <c r="E22" s="38"/>
      <c r="F22" s="29"/>
      <c r="G22" s="232"/>
      <c r="H22" s="38"/>
      <c r="I22" s="27"/>
      <c r="J22" s="30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2">
        <f t="shared" si="7"/>
        <v>0</v>
      </c>
      <c r="R22" s="39" t="s">
        <v>48</v>
      </c>
      <c r="S22" s="40" t="s">
        <v>48</v>
      </c>
      <c r="T22" s="40" t="s">
        <v>48</v>
      </c>
      <c r="U22" s="40" t="s">
        <v>48</v>
      </c>
      <c r="V22" s="40" t="s">
        <v>48</v>
      </c>
      <c r="W22" s="41" t="s">
        <v>48</v>
      </c>
      <c r="X22" s="42">
        <f t="shared" si="8"/>
        <v>0</v>
      </c>
      <c r="Y22" s="209"/>
      <c r="AMA22" s="2"/>
      <c r="AMB22" s="2"/>
    </row>
    <row r="23" spans="1:1016" x14ac:dyDescent="0.3">
      <c r="A23" s="37"/>
      <c r="B23" s="37"/>
      <c r="C23" s="230"/>
      <c r="D23" s="38"/>
      <c r="E23" s="38"/>
      <c r="F23" s="29"/>
      <c r="G23" s="232"/>
      <c r="H23" s="38"/>
      <c r="I23" s="27"/>
      <c r="J23" s="30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2">
        <f t="shared" si="7"/>
        <v>0</v>
      </c>
      <c r="R23" s="39" t="s">
        <v>48</v>
      </c>
      <c r="S23" s="40" t="s">
        <v>48</v>
      </c>
      <c r="T23" s="40" t="s">
        <v>48</v>
      </c>
      <c r="U23" s="40" t="s">
        <v>48</v>
      </c>
      <c r="V23" s="40" t="s">
        <v>48</v>
      </c>
      <c r="W23" s="41" t="s">
        <v>48</v>
      </c>
      <c r="X23" s="42">
        <f t="shared" si="8"/>
        <v>0</v>
      </c>
      <c r="Y23" s="209"/>
      <c r="AMA23" s="2"/>
      <c r="AMB23" s="2"/>
    </row>
    <row r="24" spans="1:1016" x14ac:dyDescent="0.3">
      <c r="A24" s="37"/>
      <c r="B24" s="37"/>
      <c r="C24" s="230"/>
      <c r="D24" s="38"/>
      <c r="E24" s="38"/>
      <c r="F24" s="29"/>
      <c r="G24" s="232"/>
      <c r="H24" s="38"/>
      <c r="I24" s="27"/>
      <c r="J24" s="30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2">
        <f t="shared" si="7"/>
        <v>0</v>
      </c>
      <c r="R24" s="39" t="s">
        <v>48</v>
      </c>
      <c r="S24" s="40" t="s">
        <v>48</v>
      </c>
      <c r="T24" s="40" t="s">
        <v>48</v>
      </c>
      <c r="U24" s="40" t="s">
        <v>48</v>
      </c>
      <c r="V24" s="40" t="s">
        <v>48</v>
      </c>
      <c r="W24" s="41" t="s">
        <v>48</v>
      </c>
      <c r="X24" s="42">
        <f t="shared" si="8"/>
        <v>0</v>
      </c>
      <c r="Y24" s="209"/>
      <c r="AMA24" s="2"/>
      <c r="AMB24" s="2"/>
    </row>
    <row r="25" spans="1:1016" x14ac:dyDescent="0.3">
      <c r="A25" s="37"/>
      <c r="B25" s="37"/>
      <c r="C25" s="230"/>
      <c r="D25" s="38"/>
      <c r="E25" s="38"/>
      <c r="F25" s="29"/>
      <c r="G25" s="232"/>
      <c r="H25" s="38"/>
      <c r="I25" s="27"/>
      <c r="J25" s="30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2">
        <f t="shared" si="7"/>
        <v>0</v>
      </c>
      <c r="R25" s="39" t="s">
        <v>48</v>
      </c>
      <c r="S25" s="40" t="s">
        <v>48</v>
      </c>
      <c r="T25" s="40" t="s">
        <v>48</v>
      </c>
      <c r="U25" s="40" t="s">
        <v>48</v>
      </c>
      <c r="V25" s="40" t="s">
        <v>48</v>
      </c>
      <c r="W25" s="41" t="s">
        <v>48</v>
      </c>
      <c r="X25" s="42">
        <f t="shared" si="8"/>
        <v>0</v>
      </c>
      <c r="Y25" s="209"/>
      <c r="AMA25" s="2"/>
      <c r="AMB25" s="2"/>
    </row>
    <row r="26" spans="1:1016" x14ac:dyDescent="0.3">
      <c r="A26" s="37"/>
      <c r="B26" s="37"/>
      <c r="C26" s="230"/>
      <c r="D26" s="38"/>
      <c r="E26" s="38"/>
      <c r="F26" s="29"/>
      <c r="G26" s="232"/>
      <c r="H26" s="38"/>
      <c r="I26" s="27"/>
      <c r="J26" s="30">
        <f t="shared" si="0"/>
        <v>0</v>
      </c>
      <c r="K26" s="31">
        <f t="shared" si="1"/>
        <v>0</v>
      </c>
      <c r="L26" s="31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2">
        <f t="shared" si="7"/>
        <v>0</v>
      </c>
      <c r="R26" s="39" t="s">
        <v>48</v>
      </c>
      <c r="S26" s="40" t="s">
        <v>48</v>
      </c>
      <c r="T26" s="40" t="s">
        <v>48</v>
      </c>
      <c r="U26" s="40" t="s">
        <v>48</v>
      </c>
      <c r="V26" s="40" t="s">
        <v>48</v>
      </c>
      <c r="W26" s="41" t="s">
        <v>48</v>
      </c>
      <c r="X26" s="42">
        <f t="shared" si="8"/>
        <v>0</v>
      </c>
      <c r="Y26" s="209"/>
      <c r="AMA26" s="2"/>
      <c r="AMB26" s="2"/>
    </row>
    <row r="27" spans="1:1016" ht="29.25" customHeight="1" x14ac:dyDescent="0.3">
      <c r="A27" s="43"/>
      <c r="B27" s="43" t="s">
        <v>52</v>
      </c>
      <c r="C27" s="44"/>
      <c r="D27" s="44"/>
      <c r="E27" s="44"/>
      <c r="F27" s="44"/>
      <c r="G27" s="44"/>
      <c r="H27" s="44"/>
      <c r="I27" s="45"/>
      <c r="J27" s="44"/>
      <c r="K27" s="44"/>
      <c r="L27" s="44"/>
      <c r="M27" s="44"/>
      <c r="N27" s="44"/>
      <c r="O27" s="44"/>
      <c r="P27" s="45" t="s">
        <v>53</v>
      </c>
      <c r="Q27" s="46">
        <f>SUM(Q12:Q26)</f>
        <v>0</v>
      </c>
      <c r="R27" s="47"/>
      <c r="S27" s="48"/>
      <c r="T27" s="48"/>
      <c r="U27" s="48"/>
      <c r="V27" s="48"/>
      <c r="W27" s="49" t="s">
        <v>54</v>
      </c>
      <c r="X27" s="50">
        <f>SUM(X12:X26)</f>
        <v>0</v>
      </c>
      <c r="Y27" s="209"/>
      <c r="AMA27" s="2"/>
      <c r="AMB27" s="2"/>
    </row>
    <row r="28" spans="1:1016" ht="17.25" customHeight="1" x14ac:dyDescent="0.3">
      <c r="A28" s="51"/>
      <c r="B28" s="52"/>
      <c r="C28" s="53"/>
      <c r="D28" s="53"/>
      <c r="E28" s="53"/>
      <c r="F28" s="53"/>
      <c r="G28" s="54"/>
      <c r="H28" s="53"/>
      <c r="I28" s="53"/>
      <c r="J28" s="53"/>
      <c r="K28" s="53"/>
      <c r="L28" s="53"/>
      <c r="M28" s="53"/>
      <c r="N28" s="55"/>
      <c r="O28" s="56"/>
      <c r="P28" s="57"/>
      <c r="Q28" s="57"/>
      <c r="R28" s="57"/>
      <c r="S28" s="57"/>
      <c r="T28" s="57"/>
      <c r="U28" s="58"/>
      <c r="V28" s="59"/>
      <c r="W28" s="60"/>
      <c r="X28" s="51"/>
      <c r="Y28" s="5"/>
      <c r="AMA28" s="2"/>
      <c r="AMB28" s="2"/>
    </row>
    <row r="29" spans="1:1016" x14ac:dyDescent="0.3">
      <c r="A29" s="61"/>
      <c r="B29" s="61"/>
      <c r="C29" s="62"/>
      <c r="D29" s="62"/>
      <c r="E29" s="62"/>
      <c r="F29" s="62"/>
      <c r="G29" s="63" t="s">
        <v>55</v>
      </c>
      <c r="H29" s="62"/>
      <c r="I29" s="64"/>
      <c r="J29" s="64"/>
      <c r="K29" s="64"/>
      <c r="L29" s="64"/>
      <c r="M29" s="64"/>
      <c r="N29" s="64"/>
      <c r="O29" s="64"/>
      <c r="P29" s="63" t="s">
        <v>56</v>
      </c>
      <c r="Q29" s="65">
        <f>+Q27</f>
        <v>0</v>
      </c>
      <c r="R29" s="64"/>
      <c r="S29" s="64"/>
      <c r="T29" s="64"/>
      <c r="U29" s="62"/>
      <c r="V29" s="62"/>
      <c r="W29" s="63" t="s">
        <v>54</v>
      </c>
      <c r="X29" s="66">
        <f>+X27</f>
        <v>0</v>
      </c>
      <c r="Y29" s="5"/>
      <c r="AMA29" s="2"/>
      <c r="AMB29" s="2"/>
    </row>
    <row r="30" spans="1:1016" x14ac:dyDescent="0.3">
      <c r="A30" s="51"/>
      <c r="B30" s="51"/>
      <c r="C30" s="67"/>
      <c r="D30" s="67"/>
      <c r="E30" s="67"/>
      <c r="F30" s="67"/>
      <c r="G30" s="68"/>
      <c r="H30" s="67"/>
      <c r="I30" s="67"/>
      <c r="J30" s="67"/>
      <c r="K30" s="67"/>
      <c r="L30" s="67"/>
      <c r="M30" s="67"/>
      <c r="N30" s="69"/>
      <c r="O30" s="56"/>
      <c r="P30" s="57"/>
      <c r="Q30" s="70"/>
      <c r="R30" s="57"/>
      <c r="S30" s="57"/>
      <c r="T30" s="57"/>
      <c r="U30" s="58"/>
      <c r="V30" s="56"/>
      <c r="W30" s="5"/>
      <c r="X30" s="5"/>
      <c r="Y30" s="5"/>
      <c r="AMA30" s="2"/>
      <c r="AMB30" s="2"/>
    </row>
    <row r="31" spans="1:1016" ht="16.5" customHeight="1" x14ac:dyDescent="0.3">
      <c r="A31" s="71" t="s">
        <v>57</v>
      </c>
      <c r="B31" s="72"/>
      <c r="C31" s="73"/>
      <c r="D31" s="73"/>
      <c r="E31" s="74"/>
      <c r="F31" s="210" t="s">
        <v>122</v>
      </c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75"/>
      <c r="S31" s="5"/>
      <c r="T31" s="5"/>
      <c r="U31" s="5"/>
      <c r="V31" s="5"/>
      <c r="W31" s="5"/>
      <c r="X31" s="5"/>
      <c r="Y31" s="5"/>
      <c r="AMA31" s="2"/>
      <c r="AMB31" s="2"/>
    </row>
    <row r="32" spans="1:1016" x14ac:dyDescent="0.3">
      <c r="A32" s="76" t="s">
        <v>58</v>
      </c>
      <c r="B32" s="5"/>
      <c r="C32" s="5"/>
      <c r="D32" s="5"/>
      <c r="E32" s="77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75"/>
      <c r="S32" s="5"/>
      <c r="T32" s="5"/>
      <c r="U32" s="5"/>
      <c r="V32" s="5"/>
      <c r="W32" s="5"/>
      <c r="X32" s="5"/>
      <c r="Y32" s="5"/>
      <c r="AMA32" s="2"/>
      <c r="AMB32" s="2"/>
    </row>
    <row r="33" spans="1:1016" x14ac:dyDescent="0.3">
      <c r="A33" s="78" t="s">
        <v>59</v>
      </c>
      <c r="B33" s="79"/>
      <c r="C33" s="80"/>
      <c r="D33" s="80"/>
      <c r="E33" s="81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75"/>
      <c r="S33" s="5"/>
      <c r="T33" s="6"/>
      <c r="U33" s="6"/>
      <c r="V33" s="6"/>
      <c r="W33" s="6"/>
      <c r="X33" s="6"/>
      <c r="Y33" s="6"/>
      <c r="AMA33" s="2"/>
      <c r="AMB33" s="2"/>
    </row>
    <row r="34" spans="1:1016" x14ac:dyDescent="0.3">
      <c r="A34" s="6"/>
      <c r="B34" s="82" t="s">
        <v>60</v>
      </c>
      <c r="C34" s="8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  <c r="W34" s="6"/>
      <c r="X34" s="6"/>
      <c r="Y34" s="6"/>
      <c r="AMA34" s="2"/>
      <c r="AMB34" s="2"/>
    </row>
    <row r="35" spans="1:1016" ht="49.5" customHeight="1" x14ac:dyDescent="0.3">
      <c r="A35" s="6"/>
      <c r="B35" s="84"/>
      <c r="C35" s="85"/>
      <c r="D35" s="5"/>
      <c r="E35" s="6"/>
      <c r="F35" s="86" t="s">
        <v>61</v>
      </c>
      <c r="G35" s="87" t="s">
        <v>62</v>
      </c>
      <c r="H35" s="87" t="s">
        <v>63</v>
      </c>
      <c r="I35" s="87" t="s">
        <v>64</v>
      </c>
      <c r="J35" s="88" t="s">
        <v>65</v>
      </c>
      <c r="K35" s="5"/>
      <c r="L35" s="5"/>
      <c r="M35" s="5"/>
      <c r="N35" s="5"/>
      <c r="O35" s="5"/>
      <c r="P35" s="5"/>
      <c r="Q35" s="6"/>
      <c r="R35" s="6"/>
      <c r="S35" s="6"/>
      <c r="T35" s="6"/>
      <c r="U35" s="6"/>
      <c r="V35" s="6"/>
      <c r="ALZ35"/>
    </row>
    <row r="36" spans="1:1016" x14ac:dyDescent="0.3">
      <c r="A36" s="6"/>
      <c r="B36" s="89" t="s">
        <v>66</v>
      </c>
      <c r="C36" s="90"/>
      <c r="D36" s="5"/>
      <c r="E36" s="6"/>
      <c r="F36" s="91">
        <v>2025</v>
      </c>
      <c r="G36" s="92">
        <f>COUNTA($I$12:$I$26)</f>
        <v>0</v>
      </c>
      <c r="H36" s="93">
        <f>Q27</f>
        <v>0</v>
      </c>
      <c r="I36" s="93">
        <f>FACTURAS!H26</f>
        <v>0</v>
      </c>
      <c r="J36" s="94">
        <f>IF(I36&gt;$H$36,$H$36,I36)</f>
        <v>0</v>
      </c>
      <c r="K36" s="5"/>
      <c r="L36" s="5"/>
      <c r="M36" s="6"/>
      <c r="N36" s="6"/>
      <c r="O36" s="6"/>
      <c r="P36" s="6"/>
      <c r="Q36" s="6"/>
      <c r="R36" s="6"/>
      <c r="S36" s="6"/>
      <c r="T36" s="6"/>
      <c r="U36" s="6"/>
      <c r="V36" s="6"/>
      <c r="ALZ36"/>
    </row>
    <row r="37" spans="1:1016" x14ac:dyDescent="0.3">
      <c r="A37" s="6"/>
      <c r="B37" s="95"/>
      <c r="C37" s="96"/>
      <c r="D37" s="5"/>
      <c r="E37" s="6"/>
      <c r="F37" s="86" t="s">
        <v>67</v>
      </c>
      <c r="G37" s="87">
        <f>SUM(G36:G36)</f>
        <v>0</v>
      </c>
      <c r="H37" s="97">
        <f>SUM(H36:H36)</f>
        <v>0</v>
      </c>
      <c r="I37" s="97">
        <f>SUM(I36:I36)</f>
        <v>0</v>
      </c>
      <c r="J37" s="98">
        <f>SUM(J36:J36)</f>
        <v>0</v>
      </c>
      <c r="K37" s="5"/>
      <c r="L37" s="5"/>
      <c r="M37" s="5"/>
      <c r="N37" s="5"/>
      <c r="O37" s="5"/>
      <c r="P37" s="5"/>
      <c r="Q37" s="6"/>
      <c r="R37" s="6"/>
      <c r="S37" s="6"/>
      <c r="T37" s="6"/>
      <c r="U37" s="6"/>
      <c r="V37" s="6"/>
      <c r="ALZ37"/>
    </row>
    <row r="38" spans="1:1016" x14ac:dyDescent="0.3">
      <c r="A38" s="6"/>
      <c r="B38" s="99"/>
      <c r="C38" s="85"/>
      <c r="D38" s="5"/>
      <c r="E38" s="6"/>
      <c r="F38" s="6"/>
      <c r="G38" s="6"/>
      <c r="H38" s="6"/>
      <c r="I38" s="6"/>
      <c r="J38" s="6"/>
      <c r="K38" s="6"/>
      <c r="L38" s="6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AMA38" s="2"/>
      <c r="AMB38" s="2"/>
    </row>
    <row r="39" spans="1:1016" x14ac:dyDescent="0.3">
      <c r="AMA39" s="2"/>
      <c r="AMB39" s="2"/>
    </row>
    <row r="40" spans="1:1016" x14ac:dyDescent="0.3">
      <c r="AMA40" s="2"/>
      <c r="AMB40" s="2"/>
    </row>
    <row r="41" spans="1:1016" x14ac:dyDescent="0.3">
      <c r="AMA41" s="2"/>
      <c r="AMB41" s="2"/>
    </row>
    <row r="42" spans="1:1016" x14ac:dyDescent="0.3">
      <c r="AMA42" s="2"/>
      <c r="AMB42" s="2"/>
    </row>
    <row r="43" spans="1:1016" ht="23.25" customHeight="1" x14ac:dyDescent="0.3">
      <c r="AMA43" s="2"/>
      <c r="AMB43" s="2"/>
    </row>
    <row r="44" spans="1:1016" ht="10.5" customHeight="1" x14ac:dyDescent="0.3"/>
    <row r="45" spans="1:1016" ht="18" customHeight="1" x14ac:dyDescent="0.3"/>
    <row r="46" spans="1:1016" ht="17.25" customHeight="1" x14ac:dyDescent="0.3"/>
    <row r="47" spans="1:1016" ht="17.25" customHeight="1" x14ac:dyDescent="0.3"/>
    <row r="48" spans="1:1016" ht="15" customHeight="1" x14ac:dyDescent="0.3"/>
    <row r="49" ht="24.75" customHeight="1" x14ac:dyDescent="0.3"/>
    <row r="50" ht="19.5" customHeight="1" x14ac:dyDescent="0.3"/>
    <row r="51" ht="28.5" customHeight="1" x14ac:dyDescent="0.3"/>
    <row r="52" ht="24" customHeight="1" x14ac:dyDescent="0.3"/>
  </sheetData>
  <sheetProtection algorithmName="SHA-512" hashValue="RGbPvRtk5gf8PC22Fxn1wdIS9sdaX7WG8aypk8Z+ZZ4V7GjUo2LgXjW5znknKxrbzEappMfh6PREswR2udvNUQ==" saltValue="sHb6qLfTy2zZ91emZLD9uQ==" spinCount="100000" sheet="1" objects="1" scenarios="1"/>
  <mergeCells count="31">
    <mergeCell ref="A10:A11"/>
    <mergeCell ref="B10:B11"/>
    <mergeCell ref="Y12:Y27"/>
    <mergeCell ref="F31:Q33"/>
    <mergeCell ref="T9:T11"/>
    <mergeCell ref="U9:U11"/>
    <mergeCell ref="V9:V11"/>
    <mergeCell ref="W9:W11"/>
    <mergeCell ref="X9:Y11"/>
    <mergeCell ref="C6:Q6"/>
    <mergeCell ref="R6:W8"/>
    <mergeCell ref="C7:K7"/>
    <mergeCell ref="M7:Q7"/>
    <mergeCell ref="A9:B9"/>
    <mergeCell ref="C9:C11"/>
    <mergeCell ref="D9:D11"/>
    <mergeCell ref="E9:E11"/>
    <mergeCell ref="F9:G10"/>
    <mergeCell ref="H9:H11"/>
    <mergeCell ref="I9:I10"/>
    <mergeCell ref="J9:J10"/>
    <mergeCell ref="K9:P9"/>
    <mergeCell ref="Q9:Q10"/>
    <mergeCell ref="R9:R11"/>
    <mergeCell ref="S9:S11"/>
    <mergeCell ref="B1:Q1"/>
    <mergeCell ref="R1:W2"/>
    <mergeCell ref="R3:W5"/>
    <mergeCell ref="K4:L4"/>
    <mergeCell ref="M4:Q4"/>
    <mergeCell ref="C5:Q5"/>
  </mergeCells>
  <pageMargins left="0.23611111111111099" right="0.23611111111111099" top="0.31527777777777799" bottom="0.19722222222222199" header="0.51180555555555496" footer="0.31527777777777799"/>
  <pageSetup paperSize="9" orientation="landscape" horizontalDpi="300" verticalDpi="300"/>
  <headerFooter>
    <oddFooter>&amp;R&amp;8páxina&amp;P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desplegables!$A$8:$A$10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2000000}">
          <x14:formula1>
            <xm:f>desplegables!$A$2:$A$4</xm:f>
          </x14:formula1>
          <x14:formula2>
            <xm:f>0</xm:f>
          </x14:formula2>
          <xm:sqref>R12:W26</xm:sqref>
        </x14:dataValidation>
        <x14:dataValidation type="list" allowBlank="1" showInputMessage="1" showErrorMessage="1" xr:uid="{FE38C52B-9610-4E62-B898-4A113BB0ED89}">
          <x14:formula1>
            <xm:f>desplegables!$B$2:$B$7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51"/>
  <sheetViews>
    <sheetView showGridLines="0" tabSelected="1" zoomScale="75" zoomScaleNormal="75" workbookViewId="0">
      <selection activeCell="H26" sqref="H26"/>
    </sheetView>
  </sheetViews>
  <sheetFormatPr baseColWidth="10" defaultColWidth="11.5703125" defaultRowHeight="16.5" x14ac:dyDescent="0.25"/>
  <cols>
    <col min="1" max="2" width="22.5703125" style="5" customWidth="1"/>
    <col min="3" max="3" width="42.7109375" style="5" customWidth="1"/>
    <col min="4" max="4" width="84.140625" style="5" customWidth="1"/>
    <col min="5" max="5" width="18.7109375" style="5" customWidth="1"/>
    <col min="6" max="6" width="24.85546875" style="5" customWidth="1"/>
    <col min="7" max="7" width="24.85546875" style="100" customWidth="1"/>
    <col min="8" max="8" width="24.85546875" style="5" customWidth="1"/>
    <col min="9" max="9" width="24.85546875" style="101" customWidth="1"/>
    <col min="10" max="15" width="27.5703125" style="5" customWidth="1"/>
    <col min="16" max="16" width="18.140625" style="5" customWidth="1"/>
    <col min="17" max="1016" width="11.5703125" style="5"/>
    <col min="1017" max="1024" width="8.85546875" style="6" customWidth="1"/>
  </cols>
  <sheetData>
    <row r="1" spans="1:1024" s="104" customFormat="1" ht="36" customHeight="1" x14ac:dyDescent="0.25">
      <c r="A1" s="213" t="str">
        <f>'POSTOS INDEFINIDOS creados'!A1</f>
        <v>v. 2025.02</v>
      </c>
      <c r="B1" s="213"/>
      <c r="C1" s="214" t="s">
        <v>68</v>
      </c>
      <c r="D1" s="214"/>
      <c r="E1" s="214"/>
      <c r="F1" s="214"/>
      <c r="G1" s="214"/>
      <c r="H1" s="214"/>
      <c r="I1" s="102"/>
      <c r="J1" s="103"/>
      <c r="K1" s="103"/>
      <c r="L1" s="103"/>
      <c r="M1" s="103"/>
      <c r="N1" s="51"/>
    </row>
    <row r="2" spans="1:1024" s="104" customFormat="1" ht="16.5" customHeight="1" x14ac:dyDescent="0.25">
      <c r="A2" s="6"/>
      <c r="B2" s="5"/>
      <c r="C2" s="8" t="s">
        <v>69</v>
      </c>
      <c r="D2" s="8"/>
      <c r="E2" s="7"/>
      <c r="F2" s="7"/>
      <c r="G2" s="68"/>
      <c r="H2" s="68"/>
      <c r="I2" s="105"/>
      <c r="J2" s="6"/>
      <c r="K2" s="6"/>
      <c r="L2" s="5"/>
    </row>
    <row r="3" spans="1:1024" s="104" customFormat="1" ht="16.5" customHeight="1" x14ac:dyDescent="0.25">
      <c r="A3" s="6"/>
      <c r="B3" s="5"/>
      <c r="C3" s="106" t="s">
        <v>70</v>
      </c>
      <c r="D3" s="107"/>
      <c r="E3" s="108"/>
      <c r="F3" s="109" t="s">
        <v>4</v>
      </c>
      <c r="G3" s="110" t="s">
        <v>5</v>
      </c>
      <c r="H3" s="110"/>
      <c r="I3" s="111"/>
    </row>
    <row r="4" spans="1:1024" s="104" customFormat="1" ht="16.5" customHeight="1" x14ac:dyDescent="0.25">
      <c r="A4" s="6"/>
      <c r="B4" s="5"/>
      <c r="C4" s="112" t="s">
        <v>7</v>
      </c>
      <c r="D4" s="113">
        <f>'POSTOS INDEFINIDOS creados'!C4</f>
        <v>0</v>
      </c>
      <c r="E4" s="114" t="s">
        <v>8</v>
      </c>
      <c r="F4" s="215">
        <f>'POSTOS INDEFINIDOS creados'!M4</f>
        <v>0</v>
      </c>
      <c r="G4" s="215"/>
      <c r="H4" s="215"/>
      <c r="I4" s="215"/>
    </row>
    <row r="5" spans="1:1024" s="104" customFormat="1" ht="16.5" customHeight="1" x14ac:dyDescent="0.25">
      <c r="A5" s="6"/>
      <c r="B5" s="5"/>
      <c r="C5" s="115" t="s">
        <v>9</v>
      </c>
      <c r="D5" s="216">
        <f>'POSTOS INDEFINIDOS creados'!C5</f>
        <v>0</v>
      </c>
      <c r="E5" s="216"/>
      <c r="F5" s="216"/>
      <c r="G5" s="216"/>
      <c r="H5" s="216"/>
      <c r="I5" s="216"/>
    </row>
    <row r="6" spans="1:1024" s="104" customFormat="1" ht="16.5" customHeight="1" x14ac:dyDescent="0.25">
      <c r="A6" s="116"/>
      <c r="B6" s="68"/>
      <c r="C6" s="117" t="s">
        <v>10</v>
      </c>
      <c r="D6" s="217">
        <f>'POSTOS INDEFINIDOS creados'!C6</f>
        <v>0</v>
      </c>
      <c r="E6" s="217"/>
      <c r="F6" s="217"/>
      <c r="G6" s="217"/>
      <c r="H6" s="217"/>
      <c r="I6" s="217"/>
    </row>
    <row r="7" spans="1:1024" s="104" customFormat="1" ht="16.5" customHeight="1" x14ac:dyDescent="0.25">
      <c r="A7" s="118"/>
      <c r="B7" s="8"/>
      <c r="C7" s="119"/>
      <c r="D7" s="8"/>
      <c r="E7" s="8"/>
      <c r="F7" s="8"/>
      <c r="G7" s="8"/>
      <c r="H7" s="8"/>
      <c r="I7" s="120"/>
      <c r="J7" s="121"/>
      <c r="K7" s="122"/>
      <c r="L7" s="6"/>
    </row>
    <row r="8" spans="1:1024" s="104" customFormat="1" ht="12.75" customHeight="1" x14ac:dyDescent="0.25">
      <c r="A8" s="123" t="s">
        <v>71</v>
      </c>
      <c r="B8" s="124"/>
      <c r="C8" s="124"/>
      <c r="D8" s="124"/>
      <c r="E8" s="124"/>
      <c r="F8" s="124"/>
      <c r="G8" s="124"/>
      <c r="H8" s="124"/>
      <c r="I8" s="125"/>
      <c r="J8" s="124"/>
      <c r="K8" s="121"/>
      <c r="L8" s="121"/>
      <c r="M8" s="126"/>
    </row>
    <row r="9" spans="1:1024" s="128" customFormat="1" ht="8.25" customHeight="1" x14ac:dyDescent="0.25">
      <c r="A9" s="127"/>
      <c r="B9" s="127"/>
      <c r="C9" s="127"/>
      <c r="D9" s="127"/>
      <c r="E9" s="127"/>
      <c r="F9" s="127"/>
      <c r="G9" s="127"/>
      <c r="I9" s="129"/>
      <c r="ALV9" s="127"/>
      <c r="ALW9" s="127"/>
      <c r="ALX9" s="127"/>
      <c r="ALY9" s="127"/>
      <c r="ALZ9" s="127"/>
      <c r="AMA9" s="127"/>
      <c r="AMB9" s="127"/>
      <c r="AMC9" s="127"/>
      <c r="AMD9" s="127"/>
      <c r="AME9" s="127"/>
      <c r="AMF9" s="127"/>
      <c r="AMG9" s="127"/>
      <c r="AMH9" s="127"/>
      <c r="AMI9" s="127"/>
      <c r="AMJ9" s="127"/>
    </row>
    <row r="10" spans="1:1024" s="134" customFormat="1" ht="39.75" customHeight="1" x14ac:dyDescent="0.25">
      <c r="A10" s="130" t="s">
        <v>72</v>
      </c>
      <c r="B10" s="131" t="s">
        <v>73</v>
      </c>
      <c r="C10" s="131" t="s">
        <v>74</v>
      </c>
      <c r="D10" s="131" t="s">
        <v>75</v>
      </c>
      <c r="E10" s="131" t="s">
        <v>76</v>
      </c>
      <c r="F10" s="131" t="s">
        <v>77</v>
      </c>
      <c r="G10" s="132" t="s">
        <v>78</v>
      </c>
      <c r="H10" s="132" t="s">
        <v>79</v>
      </c>
      <c r="I10" s="133" t="s">
        <v>80</v>
      </c>
      <c r="J10" s="128"/>
      <c r="ALV10" s="135"/>
      <c r="ALW10" s="135"/>
      <c r="ALX10" s="135"/>
      <c r="ALY10" s="135"/>
      <c r="ALZ10" s="135"/>
      <c r="AMA10" s="135"/>
      <c r="AMB10" s="135"/>
      <c r="AMC10" s="135"/>
      <c r="AMD10" s="135"/>
      <c r="AME10" s="135"/>
      <c r="AMF10" s="135"/>
      <c r="AMG10" s="135"/>
      <c r="AMH10" s="135"/>
      <c r="AMI10" s="135"/>
      <c r="AMJ10" s="135"/>
    </row>
    <row r="11" spans="1:1024" x14ac:dyDescent="0.25">
      <c r="A11" s="136"/>
      <c r="B11" s="137"/>
      <c r="C11" s="136"/>
      <c r="D11" s="136"/>
      <c r="E11" s="138"/>
      <c r="F11" s="139"/>
      <c r="G11" s="233">
        <f t="shared" ref="G11:G25" si="0">E11*F11</f>
        <v>0</v>
      </c>
      <c r="H11" s="233" t="str">
        <f>IF(ISBLANK(A11)," ",(G11/$J$28)*$K$28*$L$28+(G11/$J$28)*$M$28*$N$28)</f>
        <v xml:space="preserve"> </v>
      </c>
      <c r="I11" s="228"/>
      <c r="ALV11" s="6"/>
      <c r="ALW11" s="6"/>
      <c r="ALX11" s="6"/>
      <c r="ALY11" s="6"/>
      <c r="ALZ11" s="6"/>
      <c r="AMA11" s="6"/>
      <c r="AMB11" s="6"/>
    </row>
    <row r="12" spans="1:1024" x14ac:dyDescent="0.25">
      <c r="A12" s="136"/>
      <c r="B12" s="137"/>
      <c r="C12" s="136"/>
      <c r="D12" s="136"/>
      <c r="E12" s="138"/>
      <c r="F12" s="139"/>
      <c r="G12" s="233">
        <f t="shared" si="0"/>
        <v>0</v>
      </c>
      <c r="H12" s="233" t="str">
        <f t="shared" ref="H11:H25" si="1">IF(ISBLANK(A12)," ",(G12/$J$28)*$K$28*$L$28+(G12/$J$28)*$M$28*$N$28)</f>
        <v xml:space="preserve"> </v>
      </c>
      <c r="I12" s="228"/>
      <c r="ALV12" s="6"/>
      <c r="ALW12" s="6"/>
      <c r="ALX12" s="6"/>
      <c r="ALY12" s="6"/>
      <c r="ALZ12" s="6"/>
      <c r="AMA12" s="6"/>
      <c r="AMB12" s="6"/>
    </row>
    <row r="13" spans="1:1024" x14ac:dyDescent="0.25">
      <c r="A13" s="136"/>
      <c r="B13" s="137"/>
      <c r="C13" s="136"/>
      <c r="D13" s="136"/>
      <c r="E13" s="138"/>
      <c r="F13" s="139"/>
      <c r="G13" s="233">
        <f t="shared" si="0"/>
        <v>0</v>
      </c>
      <c r="H13" s="233" t="str">
        <f t="shared" si="1"/>
        <v xml:space="preserve"> </v>
      </c>
      <c r="I13" s="228"/>
      <c r="ALV13" s="6"/>
      <c r="ALW13" s="6"/>
      <c r="ALX13" s="6"/>
      <c r="ALY13" s="6"/>
      <c r="ALZ13" s="6"/>
      <c r="AMA13" s="6"/>
      <c r="AMB13" s="6"/>
    </row>
    <row r="14" spans="1:1024" x14ac:dyDescent="0.25">
      <c r="A14" s="136"/>
      <c r="B14" s="137"/>
      <c r="C14" s="136"/>
      <c r="D14" s="136"/>
      <c r="E14" s="138"/>
      <c r="F14" s="139"/>
      <c r="G14" s="233">
        <f t="shared" si="0"/>
        <v>0</v>
      </c>
      <c r="H14" s="233" t="str">
        <f t="shared" si="1"/>
        <v xml:space="preserve"> </v>
      </c>
      <c r="I14" s="228"/>
      <c r="ALV14" s="6"/>
      <c r="ALW14" s="6"/>
      <c r="ALX14" s="6"/>
      <c r="ALY14" s="6"/>
      <c r="ALZ14" s="6"/>
      <c r="AMA14" s="6"/>
      <c r="AMB14" s="6"/>
    </row>
    <row r="15" spans="1:1024" x14ac:dyDescent="0.25">
      <c r="A15" s="136"/>
      <c r="B15" s="137"/>
      <c r="C15" s="136"/>
      <c r="D15" s="136"/>
      <c r="E15" s="138"/>
      <c r="F15" s="139"/>
      <c r="G15" s="233">
        <f t="shared" si="0"/>
        <v>0</v>
      </c>
      <c r="H15" s="233" t="str">
        <f t="shared" si="1"/>
        <v xml:space="preserve"> </v>
      </c>
      <c r="I15" s="228"/>
      <c r="ALV15" s="6"/>
      <c r="ALW15" s="6"/>
      <c r="ALX15" s="6"/>
      <c r="ALY15" s="6"/>
      <c r="ALZ15" s="6"/>
      <c r="AMA15" s="6"/>
      <c r="AMB15" s="6"/>
    </row>
    <row r="16" spans="1:1024" x14ac:dyDescent="0.25">
      <c r="A16" s="136"/>
      <c r="B16" s="137"/>
      <c r="C16" s="136"/>
      <c r="D16" s="136"/>
      <c r="E16" s="138"/>
      <c r="F16" s="139"/>
      <c r="G16" s="233">
        <f t="shared" si="0"/>
        <v>0</v>
      </c>
      <c r="H16" s="233" t="str">
        <f t="shared" si="1"/>
        <v xml:space="preserve"> </v>
      </c>
      <c r="I16" s="228"/>
      <c r="ALV16" s="6"/>
      <c r="ALW16" s="6"/>
      <c r="ALX16" s="6"/>
      <c r="ALY16" s="6"/>
      <c r="ALZ16" s="6"/>
      <c r="AMA16" s="6"/>
      <c r="AMB16" s="6"/>
    </row>
    <row r="17" spans="1:1024" x14ac:dyDescent="0.25">
      <c r="A17" s="136"/>
      <c r="B17" s="137"/>
      <c r="C17" s="136"/>
      <c r="D17" s="136"/>
      <c r="E17" s="138"/>
      <c r="F17" s="139"/>
      <c r="G17" s="233">
        <f t="shared" si="0"/>
        <v>0</v>
      </c>
      <c r="H17" s="233" t="str">
        <f t="shared" si="1"/>
        <v xml:space="preserve"> </v>
      </c>
      <c r="I17" s="228"/>
      <c r="ALV17" s="6"/>
      <c r="ALW17" s="6"/>
      <c r="ALX17" s="6"/>
      <c r="ALY17" s="6"/>
      <c r="ALZ17" s="6"/>
      <c r="AMA17" s="6"/>
      <c r="AMB17" s="6"/>
    </row>
    <row r="18" spans="1:1024" x14ac:dyDescent="0.25">
      <c r="A18" s="136"/>
      <c r="B18" s="137"/>
      <c r="C18" s="136"/>
      <c r="D18" s="136"/>
      <c r="E18" s="138"/>
      <c r="F18" s="139"/>
      <c r="G18" s="233">
        <f t="shared" si="0"/>
        <v>0</v>
      </c>
      <c r="H18" s="233" t="str">
        <f>IF(ISBLANK(A18)," ",(G18/$J$28)*$K$28*$L$28+(G18/$J$28)*$M$28*$N$28)</f>
        <v xml:space="preserve"> </v>
      </c>
      <c r="I18" s="228"/>
      <c r="ALV18" s="6"/>
      <c r="ALW18" s="6"/>
      <c r="ALX18" s="6"/>
      <c r="ALY18" s="6"/>
      <c r="ALZ18" s="6"/>
      <c r="AMA18" s="6"/>
      <c r="AMB18" s="6"/>
    </row>
    <row r="19" spans="1:1024" x14ac:dyDescent="0.25">
      <c r="A19" s="136"/>
      <c r="B19" s="137"/>
      <c r="C19" s="136"/>
      <c r="D19" s="136"/>
      <c r="E19" s="138"/>
      <c r="F19" s="139"/>
      <c r="G19" s="233">
        <f t="shared" si="0"/>
        <v>0</v>
      </c>
      <c r="H19" s="233" t="str">
        <f t="shared" si="1"/>
        <v xml:space="preserve"> </v>
      </c>
      <c r="I19" s="228"/>
      <c r="ALV19" s="6"/>
      <c r="ALW19" s="6"/>
      <c r="ALX19" s="6"/>
      <c r="ALY19" s="6"/>
      <c r="ALZ19" s="6"/>
      <c r="AMA19" s="6"/>
      <c r="AMB19" s="6"/>
    </row>
    <row r="20" spans="1:1024" x14ac:dyDescent="0.25">
      <c r="A20" s="136"/>
      <c r="B20" s="137"/>
      <c r="C20" s="136"/>
      <c r="D20" s="136"/>
      <c r="E20" s="138"/>
      <c r="F20" s="139"/>
      <c r="G20" s="233">
        <f t="shared" si="0"/>
        <v>0</v>
      </c>
      <c r="H20" s="233" t="str">
        <f t="shared" si="1"/>
        <v xml:space="preserve"> </v>
      </c>
      <c r="I20" s="228"/>
      <c r="ALV20" s="6"/>
      <c r="ALW20" s="6"/>
      <c r="ALX20" s="6"/>
      <c r="ALY20" s="6"/>
      <c r="ALZ20" s="6"/>
      <c r="AMA20" s="6"/>
      <c r="AMB20" s="6"/>
    </row>
    <row r="21" spans="1:1024" x14ac:dyDescent="0.25">
      <c r="A21" s="136"/>
      <c r="B21" s="137"/>
      <c r="C21" s="136"/>
      <c r="D21" s="136"/>
      <c r="E21" s="138"/>
      <c r="F21" s="139"/>
      <c r="G21" s="233">
        <f t="shared" si="0"/>
        <v>0</v>
      </c>
      <c r="H21" s="233" t="str">
        <f t="shared" si="1"/>
        <v xml:space="preserve"> </v>
      </c>
      <c r="I21" s="228"/>
      <c r="J21" s="140"/>
      <c r="K21" s="140"/>
      <c r="L21" s="140"/>
      <c r="M21" s="140"/>
      <c r="N21" s="140"/>
      <c r="O21" s="140"/>
      <c r="P21" s="140"/>
      <c r="Q21" s="140"/>
      <c r="ALV21" s="6"/>
      <c r="ALW21" s="6"/>
      <c r="ALX21" s="6"/>
      <c r="ALY21" s="6"/>
      <c r="ALZ21" s="6"/>
      <c r="AMA21" s="6"/>
      <c r="AMB21" s="6"/>
    </row>
    <row r="22" spans="1:1024" x14ac:dyDescent="0.25">
      <c r="A22" s="136"/>
      <c r="B22" s="137"/>
      <c r="C22" s="136"/>
      <c r="D22" s="136"/>
      <c r="E22" s="138"/>
      <c r="F22" s="139"/>
      <c r="G22" s="233">
        <f t="shared" si="0"/>
        <v>0</v>
      </c>
      <c r="H22" s="233" t="str">
        <f t="shared" si="1"/>
        <v xml:space="preserve"> </v>
      </c>
      <c r="I22" s="228"/>
      <c r="J22" s="140"/>
      <c r="K22" s="140"/>
      <c r="L22" s="140"/>
      <c r="M22" s="140"/>
      <c r="N22" s="140"/>
      <c r="O22" s="140"/>
      <c r="P22" s="140"/>
      <c r="Q22" s="140"/>
      <c r="ALV22" s="6"/>
      <c r="ALW22" s="6"/>
      <c r="ALX22" s="6"/>
      <c r="ALY22" s="6"/>
      <c r="ALZ22" s="6"/>
      <c r="AMA22" s="6"/>
      <c r="AMB22" s="6"/>
    </row>
    <row r="23" spans="1:1024" x14ac:dyDescent="0.25">
      <c r="A23" s="136"/>
      <c r="B23" s="137"/>
      <c r="C23" s="136"/>
      <c r="D23" s="136"/>
      <c r="E23" s="138"/>
      <c r="F23" s="139"/>
      <c r="G23" s="233">
        <f t="shared" si="0"/>
        <v>0</v>
      </c>
      <c r="H23" s="233" t="str">
        <f t="shared" si="1"/>
        <v xml:space="preserve"> </v>
      </c>
      <c r="I23" s="228"/>
      <c r="J23" s="141"/>
      <c r="K23" s="141"/>
      <c r="L23" s="141"/>
      <c r="M23" s="141"/>
      <c r="N23" s="141"/>
      <c r="O23" s="141"/>
      <c r="P23" s="140"/>
      <c r="Q23" s="140"/>
      <c r="ALV23" s="6"/>
      <c r="ALW23" s="6"/>
      <c r="ALX23" s="6"/>
      <c r="ALY23" s="6"/>
      <c r="ALZ23" s="6"/>
      <c r="AMA23" s="6"/>
      <c r="AMB23" s="6"/>
    </row>
    <row r="24" spans="1:1024" x14ac:dyDescent="0.25">
      <c r="A24" s="136"/>
      <c r="B24" s="137"/>
      <c r="C24" s="136"/>
      <c r="D24" s="136"/>
      <c r="E24" s="138"/>
      <c r="F24" s="139"/>
      <c r="G24" s="233">
        <f t="shared" si="0"/>
        <v>0</v>
      </c>
      <c r="H24" s="233" t="str">
        <f>IF(ISBLANK(A24)," ",(G24/$J$28)*$K$28*$L$28+(G24/$J$28)*$M$28*$N$28)</f>
        <v xml:space="preserve"> </v>
      </c>
      <c r="I24" s="228"/>
      <c r="J24" s="141"/>
      <c r="K24" s="141"/>
      <c r="L24" s="141"/>
      <c r="M24" s="141"/>
      <c r="N24" s="141"/>
      <c r="O24" s="141"/>
      <c r="P24" s="140"/>
      <c r="Q24" s="140"/>
      <c r="ALV24" s="6"/>
      <c r="ALW24" s="6"/>
      <c r="ALX24" s="6"/>
      <c r="ALY24" s="6"/>
      <c r="ALZ24" s="6"/>
      <c r="AMA24" s="6"/>
      <c r="AMB24" s="6"/>
    </row>
    <row r="25" spans="1:1024" s="51" customFormat="1" x14ac:dyDescent="0.25">
      <c r="A25" s="136"/>
      <c r="B25" s="137"/>
      <c r="C25" s="136"/>
      <c r="D25" s="136"/>
      <c r="E25" s="138"/>
      <c r="F25" s="139"/>
      <c r="G25" s="233">
        <f t="shared" si="0"/>
        <v>0</v>
      </c>
      <c r="H25" s="233" t="str">
        <f t="shared" si="1"/>
        <v xml:space="preserve"> </v>
      </c>
      <c r="I25" s="228"/>
      <c r="J25" s="142"/>
      <c r="K25" s="142"/>
      <c r="L25" s="142"/>
      <c r="M25" s="142"/>
      <c r="N25" s="142"/>
      <c r="O25" s="142"/>
      <c r="P25" s="143"/>
      <c r="Q25" s="143"/>
    </row>
    <row r="26" spans="1:1024" s="51" customFormat="1" ht="23.25" customHeight="1" x14ac:dyDescent="0.25">
      <c r="A26" s="144" t="s">
        <v>81</v>
      </c>
      <c r="B26" s="144"/>
      <c r="C26" s="144"/>
      <c r="D26" s="145"/>
      <c r="E26" s="144"/>
      <c r="F26" s="146" t="s">
        <v>82</v>
      </c>
      <c r="G26" s="147">
        <f>SUM(G11:G25)</f>
        <v>0</v>
      </c>
      <c r="H26" s="147">
        <f>SUM(H11:H25)</f>
        <v>0</v>
      </c>
      <c r="I26" s="148"/>
      <c r="J26" s="142"/>
      <c r="K26" s="142"/>
      <c r="L26" s="142"/>
      <c r="M26" s="142"/>
      <c r="N26" s="142"/>
      <c r="O26" s="142"/>
      <c r="P26" s="143"/>
      <c r="Q26" s="143"/>
      <c r="ALV26" s="149"/>
      <c r="ALW26" s="149"/>
      <c r="ALX26" s="149"/>
      <c r="ALY26" s="149"/>
      <c r="ALZ26" s="149"/>
      <c r="AMA26" s="149"/>
      <c r="AMB26" s="149"/>
      <c r="AMC26" s="149"/>
      <c r="AMD26" s="149"/>
      <c r="AME26" s="149"/>
      <c r="AMF26" s="149"/>
      <c r="AMG26" s="149"/>
      <c r="AMH26" s="149"/>
      <c r="AMI26" s="149"/>
      <c r="AMJ26" s="149"/>
    </row>
    <row r="27" spans="1:1024" s="51" customFormat="1" ht="16.5" customHeight="1" x14ac:dyDescent="0.25">
      <c r="A27" s="150"/>
      <c r="B27" s="150"/>
      <c r="C27" s="150"/>
      <c r="D27" s="150"/>
      <c r="E27" s="150"/>
      <c r="F27" s="150"/>
      <c r="G27" s="150"/>
      <c r="H27" s="151"/>
      <c r="I27" s="152"/>
      <c r="J27" s="153" t="s">
        <v>83</v>
      </c>
      <c r="K27" s="153" t="s">
        <v>84</v>
      </c>
      <c r="L27" s="153" t="s">
        <v>85</v>
      </c>
      <c r="M27" s="153" t="s">
        <v>86</v>
      </c>
      <c r="N27" s="153" t="s">
        <v>85</v>
      </c>
      <c r="O27" s="142"/>
      <c r="P27" s="143"/>
      <c r="Q27" s="143"/>
      <c r="R27" s="143"/>
      <c r="S27" s="143"/>
      <c r="T27" s="143"/>
      <c r="U27" s="143"/>
      <c r="V27" s="143"/>
      <c r="W27" s="143"/>
      <c r="X27" s="143"/>
      <c r="AMC27" s="149"/>
      <c r="AMD27" s="149"/>
      <c r="AME27" s="149"/>
      <c r="AMF27" s="149"/>
      <c r="AMG27" s="149"/>
      <c r="AMH27" s="149"/>
      <c r="AMI27" s="149"/>
      <c r="AMJ27" s="149"/>
    </row>
    <row r="28" spans="1:1024" ht="16.5" customHeight="1" x14ac:dyDescent="0.25">
      <c r="A28" s="154"/>
      <c r="B28" s="154"/>
      <c r="C28" s="154"/>
      <c r="D28" s="219" t="s">
        <v>87</v>
      </c>
      <c r="E28" s="219"/>
      <c r="F28" s="219"/>
      <c r="G28" s="155">
        <f>G26</f>
        <v>0</v>
      </c>
      <c r="H28" s="155">
        <f>H26</f>
        <v>0</v>
      </c>
      <c r="I28" s="156"/>
      <c r="J28" s="157">
        <f>COUNTA('POSTOS INDEFINIDOS creados'!A12:A26)</f>
        <v>0</v>
      </c>
      <c r="K28" s="157">
        <f>COUNTIF('POSTOS INDEFINIDOS creados'!S12:S26,"SI")</f>
        <v>0</v>
      </c>
      <c r="L28" s="158">
        <v>1</v>
      </c>
      <c r="M28" s="157">
        <f>INT(J28-K28)</f>
        <v>0</v>
      </c>
      <c r="N28" s="158">
        <f>IF(OR(A33="SI",F33&gt;=G33),IF(D33&lt;6,$N$37,IF(D33&lt;11,$N$38,$N$39)),IF(D33&lt;6,$O$37,IF(D33&lt;11,$O$38,$O$39)))</f>
        <v>1</v>
      </c>
      <c r="O28" s="141"/>
      <c r="P28" s="140"/>
      <c r="Q28" s="140"/>
      <c r="R28" s="140"/>
      <c r="S28" s="140"/>
      <c r="T28" s="140"/>
      <c r="U28" s="140"/>
      <c r="V28" s="140"/>
      <c r="W28" s="140"/>
      <c r="X28" s="140"/>
      <c r="AMC28" s="5"/>
    </row>
    <row r="29" spans="1:1024" s="51" customFormat="1" ht="6" customHeight="1" x14ac:dyDescent="0.25">
      <c r="A29" s="150"/>
      <c r="B29" s="150"/>
      <c r="C29" s="150"/>
      <c r="D29" s="150"/>
      <c r="E29" s="150"/>
      <c r="F29" s="150"/>
      <c r="G29" s="150"/>
      <c r="H29" s="151"/>
      <c r="I29" s="152"/>
      <c r="J29" s="142"/>
      <c r="K29" s="142"/>
      <c r="L29" s="142"/>
      <c r="M29" s="142"/>
      <c r="N29" s="142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AMC29" s="149"/>
      <c r="AMD29" s="149"/>
      <c r="AME29" s="149"/>
      <c r="AMF29" s="149"/>
      <c r="AMG29" s="149"/>
      <c r="AMH29" s="149"/>
      <c r="AMI29" s="149"/>
      <c r="AMJ29" s="149"/>
    </row>
    <row r="30" spans="1:1024" s="104" customFormat="1" ht="39" customHeight="1" x14ac:dyDescent="0.25">
      <c r="A30" s="220" t="s">
        <v>88</v>
      </c>
      <c r="B30" s="220"/>
      <c r="C30" s="220"/>
      <c r="D30" s="220"/>
      <c r="E30" s="220"/>
      <c r="F30" s="220"/>
      <c r="G30" s="220"/>
      <c r="H30" s="220"/>
      <c r="I30" s="159"/>
      <c r="J30" s="160"/>
      <c r="K30" s="161"/>
      <c r="L30" s="162"/>
      <c r="M30" s="162"/>
      <c r="N30" s="162"/>
      <c r="O30" s="163"/>
      <c r="P30" s="164"/>
      <c r="Q30" s="164"/>
      <c r="R30" s="164"/>
      <c r="S30" s="164"/>
      <c r="T30" s="164"/>
      <c r="U30" s="164"/>
      <c r="V30" s="164"/>
      <c r="W30" s="164"/>
      <c r="X30" s="164"/>
    </row>
    <row r="31" spans="1:1024" s="104" customFormat="1" ht="16.5" customHeight="1" x14ac:dyDescent="0.25">
      <c r="A31" s="165"/>
      <c r="B31" s="166"/>
      <c r="C31" s="166"/>
      <c r="D31" s="166"/>
      <c r="E31" s="166"/>
      <c r="F31" s="166"/>
      <c r="G31" s="166"/>
      <c r="H31" s="166"/>
      <c r="I31" s="167"/>
      <c r="J31" s="168"/>
      <c r="K31" s="168"/>
      <c r="L31" s="162"/>
      <c r="M31" s="162"/>
      <c r="N31" s="162"/>
      <c r="O31" s="163"/>
      <c r="P31" s="164"/>
      <c r="Q31" s="164"/>
      <c r="R31" s="164"/>
      <c r="S31" s="164"/>
      <c r="T31" s="164"/>
      <c r="U31" s="164"/>
      <c r="V31" s="164"/>
      <c r="W31" s="164"/>
      <c r="X31" s="164"/>
    </row>
    <row r="32" spans="1:1024" s="104" customFormat="1" ht="51" customHeight="1" x14ac:dyDescent="0.25">
      <c r="A32" s="169" t="s">
        <v>89</v>
      </c>
      <c r="B32" s="170" t="s">
        <v>90</v>
      </c>
      <c r="C32" s="170" t="s">
        <v>91</v>
      </c>
      <c r="D32" s="170" t="s">
        <v>92</v>
      </c>
      <c r="E32" s="189" t="s">
        <v>123</v>
      </c>
      <c r="F32" s="190" t="s">
        <v>124</v>
      </c>
      <c r="G32" s="170" t="s">
        <v>93</v>
      </c>
      <c r="H32" s="171"/>
      <c r="I32" s="172"/>
      <c r="J32" s="172"/>
      <c r="K32" s="172"/>
      <c r="L32" s="172"/>
      <c r="M32" s="172"/>
      <c r="N32" s="172"/>
      <c r="O32" s="164"/>
      <c r="P32" s="164"/>
      <c r="Q32" s="164"/>
      <c r="R32" s="164"/>
      <c r="S32" s="164"/>
      <c r="T32" s="164"/>
      <c r="U32" s="164"/>
      <c r="V32" s="164"/>
      <c r="W32" s="164"/>
      <c r="AMJ32"/>
    </row>
    <row r="33" spans="1:1024" s="104" customFormat="1" ht="33" customHeight="1" x14ac:dyDescent="0.25">
      <c r="A33" s="173" t="s">
        <v>105</v>
      </c>
      <c r="B33" s="226"/>
      <c r="C33" s="227"/>
      <c r="D33" s="174">
        <f>DAYS360(B33,C33)/360</f>
        <v>0</v>
      </c>
      <c r="E33" s="191"/>
      <c r="F33" s="191"/>
      <c r="G33" s="170">
        <f>INT(E33/2)</f>
        <v>0</v>
      </c>
      <c r="H33" s="171"/>
      <c r="I33" s="172"/>
      <c r="J33" s="172"/>
      <c r="K33" s="172"/>
      <c r="L33" s="172"/>
      <c r="M33" s="172"/>
      <c r="N33" s="172"/>
      <c r="O33" s="164"/>
      <c r="P33" s="164"/>
      <c r="Q33" s="164"/>
      <c r="R33" s="164"/>
      <c r="S33" s="164"/>
      <c r="T33" s="164"/>
      <c r="U33" s="164"/>
      <c r="V33" s="164"/>
      <c r="W33" s="164"/>
      <c r="AMJ33"/>
    </row>
    <row r="34" spans="1:1024" s="104" customFormat="1" ht="31.5" customHeight="1" x14ac:dyDescent="0.25">
      <c r="A34" s="175"/>
      <c r="B34" s="175"/>
      <c r="C34" s="176"/>
      <c r="D34" s="176"/>
      <c r="E34" s="224" t="s">
        <v>125</v>
      </c>
      <c r="F34" s="225"/>
      <c r="G34" s="177"/>
      <c r="H34" s="178"/>
      <c r="I34" s="171"/>
      <c r="J34" s="157"/>
      <c r="K34" s="157"/>
      <c r="L34" s="157"/>
      <c r="M34" s="158"/>
      <c r="N34" s="157"/>
      <c r="O34" s="158"/>
      <c r="P34" s="164"/>
      <c r="Q34" s="164"/>
      <c r="R34" s="164"/>
      <c r="S34" s="164"/>
      <c r="T34" s="164"/>
      <c r="U34" s="164"/>
      <c r="V34" s="164"/>
      <c r="W34" s="164"/>
      <c r="X34" s="164"/>
    </row>
    <row r="35" spans="1:1024" s="104" customFormat="1" ht="18.75" customHeight="1" x14ac:dyDescent="0.25">
      <c r="A35" s="23"/>
      <c r="B35" s="23"/>
      <c r="C35" s="23"/>
      <c r="D35" s="179"/>
      <c r="E35" s="179"/>
      <c r="F35" s="179"/>
      <c r="G35" s="179"/>
      <c r="H35" s="179"/>
      <c r="I35" s="180"/>
      <c r="J35" s="181"/>
      <c r="K35" s="181"/>
      <c r="L35" s="181"/>
      <c r="M35" s="221" t="s">
        <v>94</v>
      </c>
      <c r="N35" s="221"/>
      <c r="O35" s="221"/>
      <c r="P35" s="164"/>
      <c r="Q35" s="164"/>
      <c r="R35" s="164"/>
      <c r="S35" s="164"/>
      <c r="T35" s="164"/>
      <c r="U35" s="164"/>
      <c r="V35" s="164"/>
      <c r="W35" s="164"/>
      <c r="X35" s="164"/>
    </row>
    <row r="36" spans="1:1024" s="104" customFormat="1" ht="18.75" customHeight="1" x14ac:dyDescent="0.25">
      <c r="A36" s="23"/>
      <c r="B36" s="23"/>
      <c r="C36" s="23"/>
      <c r="D36" s="179"/>
      <c r="E36" s="179"/>
      <c r="F36" s="179"/>
      <c r="G36" s="179"/>
      <c r="H36" s="179"/>
      <c r="I36" s="180"/>
      <c r="J36" s="181"/>
      <c r="K36" s="181"/>
      <c r="L36" s="181"/>
      <c r="M36" s="182" t="s">
        <v>92</v>
      </c>
      <c r="N36" s="182" t="s">
        <v>95</v>
      </c>
      <c r="O36" s="182" t="s">
        <v>96</v>
      </c>
      <c r="P36" s="164"/>
      <c r="Q36" s="164"/>
      <c r="R36" s="164"/>
      <c r="S36" s="164"/>
      <c r="T36" s="164"/>
      <c r="U36" s="164"/>
      <c r="V36" s="164"/>
      <c r="W36" s="164"/>
      <c r="X36" s="164"/>
    </row>
    <row r="37" spans="1:1024" s="104" customFormat="1" ht="18.75" customHeight="1" x14ac:dyDescent="0.25">
      <c r="A37" s="23"/>
      <c r="B37" s="23"/>
      <c r="C37" s="23"/>
      <c r="D37" s="222" t="s">
        <v>97</v>
      </c>
      <c r="E37" s="222"/>
      <c r="F37" s="179"/>
      <c r="G37" s="179"/>
      <c r="H37" s="179"/>
      <c r="I37" s="180"/>
      <c r="J37" s="181"/>
      <c r="K37" s="181"/>
      <c r="L37" s="181"/>
      <c r="M37" s="182">
        <v>5</v>
      </c>
      <c r="N37" s="183">
        <v>1</v>
      </c>
      <c r="O37" s="183">
        <v>0.8</v>
      </c>
      <c r="P37" s="164"/>
      <c r="Q37" s="164"/>
      <c r="R37" s="164"/>
      <c r="S37" s="164"/>
      <c r="T37" s="164"/>
      <c r="U37" s="164"/>
      <c r="V37" s="164"/>
      <c r="W37" s="164"/>
      <c r="X37" s="164"/>
    </row>
    <row r="38" spans="1:1024" s="104" customFormat="1" ht="18.75" customHeight="1" x14ac:dyDescent="0.25">
      <c r="A38" s="23"/>
      <c r="B38" s="23"/>
      <c r="C38" s="23"/>
      <c r="D38" s="223"/>
      <c r="E38" s="223"/>
      <c r="F38" s="179"/>
      <c r="G38" s="179"/>
      <c r="H38" s="179"/>
      <c r="I38" s="180"/>
      <c r="J38" s="181"/>
      <c r="K38" s="181"/>
      <c r="L38" s="181"/>
      <c r="M38" s="182" t="s">
        <v>98</v>
      </c>
      <c r="N38" s="183">
        <v>0.75</v>
      </c>
      <c r="O38" s="183">
        <v>0.6</v>
      </c>
      <c r="P38" s="164"/>
      <c r="Q38" s="164"/>
      <c r="R38" s="164"/>
      <c r="S38" s="164"/>
      <c r="T38" s="164"/>
      <c r="U38" s="164"/>
      <c r="V38" s="164"/>
      <c r="W38" s="164"/>
      <c r="X38" s="164"/>
    </row>
    <row r="39" spans="1:1024" s="104" customFormat="1" ht="45" customHeight="1" x14ac:dyDescent="0.25">
      <c r="A39" s="23"/>
      <c r="B39" s="23"/>
      <c r="C39" s="23"/>
      <c r="D39" s="218" t="s">
        <v>99</v>
      </c>
      <c r="E39" s="218"/>
      <c r="F39" s="179"/>
      <c r="G39" s="179"/>
      <c r="H39" s="179"/>
      <c r="I39" s="180"/>
      <c r="J39" s="181"/>
      <c r="K39" s="181"/>
      <c r="L39" s="181"/>
      <c r="M39" s="182">
        <v>11</v>
      </c>
      <c r="N39" s="183">
        <v>0.7</v>
      </c>
      <c r="O39" s="183">
        <v>0.55000000000000004</v>
      </c>
      <c r="P39" s="164"/>
      <c r="Q39" s="164"/>
      <c r="R39" s="164"/>
      <c r="S39" s="164"/>
      <c r="T39" s="164"/>
      <c r="U39" s="164"/>
      <c r="V39" s="164"/>
      <c r="W39" s="164"/>
      <c r="X39" s="164"/>
    </row>
    <row r="40" spans="1:1024" x14ac:dyDescent="0.25">
      <c r="J40" s="141"/>
      <c r="K40" s="141"/>
      <c r="L40" s="141"/>
      <c r="M40" s="141"/>
      <c r="N40" s="141"/>
      <c r="O40" s="141"/>
    </row>
    <row r="41" spans="1:1024" x14ac:dyDescent="0.25">
      <c r="J41" s="141"/>
      <c r="K41" s="141"/>
      <c r="L41" s="141"/>
      <c r="M41" s="141"/>
      <c r="N41" s="141"/>
      <c r="O41" s="141"/>
    </row>
    <row r="42" spans="1:1024" x14ac:dyDescent="0.25">
      <c r="J42" s="141"/>
      <c r="K42" s="141"/>
      <c r="L42" s="141"/>
      <c r="M42" s="141"/>
      <c r="N42" s="141"/>
      <c r="O42" s="141"/>
    </row>
    <row r="43" spans="1:1024" x14ac:dyDescent="0.25">
      <c r="J43" s="141"/>
      <c r="K43" s="141"/>
      <c r="L43" s="141"/>
      <c r="M43" s="141"/>
      <c r="N43" s="141"/>
      <c r="O43" s="141"/>
    </row>
    <row r="44" spans="1:1024" x14ac:dyDescent="0.25">
      <c r="J44" s="141"/>
      <c r="K44" s="141"/>
      <c r="L44" s="141"/>
      <c r="M44" s="141"/>
      <c r="N44" s="141"/>
      <c r="O44" s="141"/>
    </row>
    <row r="45" spans="1:1024" x14ac:dyDescent="0.25">
      <c r="J45" s="184"/>
      <c r="K45" s="184"/>
      <c r="L45" s="184"/>
      <c r="M45" s="184"/>
      <c r="N45" s="184"/>
      <c r="O45" s="184"/>
    </row>
    <row r="46" spans="1:1024" x14ac:dyDescent="0.25">
      <c r="J46" s="184"/>
      <c r="K46" s="184"/>
      <c r="L46" s="184"/>
      <c r="M46" s="184"/>
      <c r="N46" s="184"/>
      <c r="O46" s="184"/>
    </row>
    <row r="47" spans="1:1024" x14ac:dyDescent="0.25">
      <c r="J47" s="184"/>
      <c r="K47" s="184"/>
      <c r="L47" s="184"/>
      <c r="M47" s="184"/>
      <c r="N47" s="184"/>
      <c r="O47" s="184"/>
    </row>
    <row r="48" spans="1:1024" x14ac:dyDescent="0.25">
      <c r="J48" s="184"/>
      <c r="K48" s="184"/>
      <c r="L48" s="184"/>
      <c r="M48" s="184"/>
      <c r="N48" s="184"/>
      <c r="O48" s="184"/>
    </row>
    <row r="49" spans="10:15" x14ac:dyDescent="0.25">
      <c r="J49" s="184"/>
      <c r="K49" s="184"/>
      <c r="L49" s="184"/>
      <c r="M49" s="184"/>
      <c r="N49" s="184"/>
      <c r="O49" s="184"/>
    </row>
    <row r="50" spans="10:15" x14ac:dyDescent="0.25">
      <c r="J50" s="184"/>
      <c r="K50" s="184"/>
      <c r="L50" s="184"/>
      <c r="M50" s="184"/>
      <c r="N50" s="184"/>
      <c r="O50" s="184"/>
    </row>
    <row r="51" spans="10:15" x14ac:dyDescent="0.25">
      <c r="J51" s="184"/>
      <c r="K51" s="184"/>
      <c r="L51" s="184"/>
      <c r="M51" s="184"/>
      <c r="N51" s="184"/>
      <c r="O51" s="184"/>
    </row>
  </sheetData>
  <sheetProtection algorithmName="SHA-512" hashValue="J8uQpzU5QbPyKZhWjYMnt01cuYUvEO0S6mc6juMfksdNC1zAx+sW6SY35JLAjIeIisji+rM76KW6fJ42KwmJWQ==" saltValue="mqjaJmqn+gfQp/WuH5NeIg==" spinCount="100000" sheet="1" objects="1" scenarios="1"/>
  <mergeCells count="12">
    <mergeCell ref="D39:E39"/>
    <mergeCell ref="D28:F28"/>
    <mergeCell ref="A30:H30"/>
    <mergeCell ref="M35:O35"/>
    <mergeCell ref="D37:E37"/>
    <mergeCell ref="D38:E38"/>
    <mergeCell ref="E34:F34"/>
    <mergeCell ref="A1:B1"/>
    <mergeCell ref="C1:H1"/>
    <mergeCell ref="F4:I4"/>
    <mergeCell ref="D5:I5"/>
    <mergeCell ref="D6:I6"/>
  </mergeCells>
  <pageMargins left="0.23611111111111099" right="0.23611111111111099" top="0.196527777777778" bottom="0.15763888888888899" header="0.51180555555555496" footer="0.51180555555555496"/>
  <pageSetup paperSize="9" scale="53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Normal="100" workbookViewId="0">
      <selection activeCell="B5" sqref="B5:B7"/>
    </sheetView>
  </sheetViews>
  <sheetFormatPr baseColWidth="10" defaultColWidth="11.425781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</cols>
  <sheetData>
    <row r="1" spans="1:5" ht="16.5" x14ac:dyDescent="0.3">
      <c r="A1" s="185" t="s">
        <v>100</v>
      </c>
      <c r="B1" s="186" t="s">
        <v>101</v>
      </c>
      <c r="C1" s="185" t="s">
        <v>102</v>
      </c>
      <c r="D1" s="186" t="s">
        <v>103</v>
      </c>
      <c r="E1" s="186" t="s">
        <v>104</v>
      </c>
    </row>
    <row r="2" spans="1:5" ht="16.5" x14ac:dyDescent="0.3">
      <c r="A2" t="s">
        <v>105</v>
      </c>
      <c r="B2" s="2"/>
      <c r="C2" s="2"/>
      <c r="D2" s="2"/>
      <c r="E2" s="2"/>
    </row>
    <row r="3" spans="1:5" ht="16.5" x14ac:dyDescent="0.3">
      <c r="A3" s="2" t="s">
        <v>47</v>
      </c>
      <c r="B3" s="2" t="s">
        <v>51</v>
      </c>
      <c r="C3" s="2" t="s">
        <v>106</v>
      </c>
      <c r="D3" s="187" t="s">
        <v>107</v>
      </c>
      <c r="E3" s="124" t="s">
        <v>108</v>
      </c>
    </row>
    <row r="4" spans="1:5" ht="16.5" x14ac:dyDescent="0.3">
      <c r="A4" s="2" t="s">
        <v>48</v>
      </c>
      <c r="B4" s="2" t="s">
        <v>109</v>
      </c>
      <c r="C4" s="2" t="s">
        <v>110</v>
      </c>
      <c r="D4" s="187" t="s">
        <v>111</v>
      </c>
      <c r="E4" s="124" t="s">
        <v>112</v>
      </c>
    </row>
    <row r="5" spans="1:5" ht="16.5" x14ac:dyDescent="0.3">
      <c r="A5" s="2"/>
      <c r="B5" t="s">
        <v>46</v>
      </c>
      <c r="C5" s="2" t="s">
        <v>113</v>
      </c>
      <c r="D5" s="187" t="s">
        <v>114</v>
      </c>
      <c r="E5" s="124" t="s">
        <v>115</v>
      </c>
    </row>
    <row r="6" spans="1:5" ht="16.5" x14ac:dyDescent="0.3">
      <c r="A6" s="2"/>
      <c r="B6" s="2" t="s">
        <v>117</v>
      </c>
      <c r="C6" s="2"/>
      <c r="E6" s="124" t="s">
        <v>116</v>
      </c>
    </row>
    <row r="7" spans="1:5" ht="16.5" x14ac:dyDescent="0.3">
      <c r="A7" s="2"/>
      <c r="B7" s="2" t="s">
        <v>119</v>
      </c>
      <c r="C7" s="2"/>
    </row>
    <row r="8" spans="1:5" ht="16.5" x14ac:dyDescent="0.3">
      <c r="A8" s="186" t="s">
        <v>118</v>
      </c>
      <c r="C8" s="2"/>
    </row>
    <row r="9" spans="1:5" ht="16.5" x14ac:dyDescent="0.3">
      <c r="A9" s="2" t="s">
        <v>50</v>
      </c>
      <c r="B9" s="2"/>
      <c r="C9" s="2"/>
    </row>
    <row r="10" spans="1:5" ht="16.5" x14ac:dyDescent="0.3">
      <c r="A10" s="2" t="s">
        <v>45</v>
      </c>
      <c r="C10" s="2"/>
    </row>
    <row r="11" spans="1:5" x14ac:dyDescent="0.25">
      <c r="B11" s="188" t="s">
        <v>120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INDEFINIDOS creados</vt:lpstr>
      <vt:lpstr>FACTURAS</vt:lpstr>
      <vt:lpstr>desplegables</vt:lpstr>
      <vt:lpstr>FACTURAS!Área_de_impresión</vt:lpstr>
      <vt:lpstr>'POSTOS INDEFINIDOS creados'!Área_de_impresión</vt:lpstr>
      <vt:lpstr>'POSTOS INDEFINIDOS creados'!SUBCEE_Datos1</vt:lpstr>
      <vt:lpstr>FACTURAS!SUBCEE_Datos2</vt:lpstr>
      <vt:lpstr>FACTURAS!SUBCEE_Datos3</vt:lpstr>
      <vt:lpstr>'POSTOS INDEFINIDOS creados'!SUBCEE_DatosTotales1</vt:lpstr>
      <vt:lpstr>FACTURAS!SUBCEE_DatosTotales2</vt:lpstr>
      <vt:lpstr>'POSTOS INDEFINIDOS creados'!Títulos_a_imprimir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6</cp:revision>
  <cp:lastPrinted>2021-09-02T11:19:29Z</cp:lastPrinted>
  <dcterms:created xsi:type="dcterms:W3CDTF">2018-12-11T15:54:14Z</dcterms:created>
  <dcterms:modified xsi:type="dcterms:W3CDTF">2025-10-03T06:37:15Z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