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Excell 2025 Solicitud y Justificacion TR341EKN (Preparados para SubCEE)\"/>
    </mc:Choice>
  </mc:AlternateContent>
  <xr:revisionPtr revIDLastSave="0" documentId="13_ncr:1_{7D43EDE6-C940-46E9-8775-37E0149A59B1}" xr6:coauthVersionLast="36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POSTOS QUE SE ADAPTAN" sheetId="1" r:id="rId1"/>
    <sheet name="FACTURAS" sheetId="2" r:id="rId2"/>
    <sheet name="desplegables" sheetId="3" r:id="rId3"/>
  </sheets>
  <definedNames>
    <definedName name="_xlnm.Print_Area" localSheetId="1">FACTURAS!$A$1:$I$39</definedName>
    <definedName name="_xlnm.Print_Area" localSheetId="0">'POSTOS QUE SE ADAPTAN'!$A$1:$N$37</definedName>
    <definedName name="SUBCEE_Datos1" localSheetId="0">'POSTOS QUE SE ADAPTAN'!$A$12:$M$26</definedName>
    <definedName name="SUBCEE_Datos2" localSheetId="1">FACTURAS!$A$11:$I$25</definedName>
    <definedName name="SUBCEE_Datos3" localSheetId="1">FACTURAS!$A$33:$G$33</definedName>
    <definedName name="SUBCEE_DatosTotales1" localSheetId="0">'POSTOS QUE SE ADAPTAN'!$C$33:$F$33</definedName>
    <definedName name="SUBCEE_DatosTotales2" localSheetId="1">FACTURAS!$H$28:$P$28</definedName>
    <definedName name="_xlnm.Print_Titles" localSheetId="0">'POSTOS QUE SE ADAPTAN'!$1:$11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3" i="2" l="1"/>
  <c r="P28" i="2" s="1"/>
  <c r="D33" i="2"/>
  <c r="M28" i="2"/>
  <c r="L28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E6" i="2"/>
  <c r="E5" i="2"/>
  <c r="G4" i="2"/>
  <c r="E4" i="2"/>
  <c r="A1" i="2"/>
  <c r="D32" i="1"/>
  <c r="D33" i="1" s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 s="1"/>
  <c r="I26" i="2" l="1"/>
  <c r="I28" i="2" s="1"/>
  <c r="C32" i="1" s="1"/>
  <c r="C33" i="1" s="1"/>
  <c r="H26" i="2"/>
  <c r="H28" i="2" s="1"/>
  <c r="O28" i="2"/>
  <c r="E32" i="1"/>
  <c r="E33" i="1" s="1"/>
  <c r="L29" i="1"/>
  <c r="F32" i="1" l="1"/>
  <c r="M26" i="1" s="1"/>
  <c r="M20" i="1"/>
  <c r="M15" i="1"/>
  <c r="F33" i="1"/>
  <c r="M21" i="1"/>
  <c r="M18" i="1"/>
  <c r="M12" i="1"/>
  <c r="M25" i="1"/>
  <c r="M13" i="1"/>
  <c r="M19" i="1"/>
  <c r="M17" i="1"/>
  <c r="M24" i="1"/>
  <c r="M14" i="1"/>
  <c r="M23" i="1"/>
  <c r="M22" i="1"/>
  <c r="M16" i="1" l="1"/>
  <c r="M27" i="1"/>
  <c r="M29" i="1" s="1"/>
</calcChain>
</file>

<file path=xl/sharedStrings.xml><?xml version="1.0" encoding="utf-8"?>
<sst xmlns="http://schemas.openxmlformats.org/spreadsheetml/2006/main" count="125" uniqueCount="107">
  <si>
    <t>XUSTIFICACIÓN DA AXUDA: RELACIÓN DE POSTOS DE TRABALLO ADAPTADOS</t>
  </si>
  <si>
    <t>Programa II: Axudas para a creación de postos de traballo estables, adaptación de postos e asistencia técnica para os CEE</t>
  </si>
  <si>
    <t>Tipo de axuda: Subvención para a a adaptación de postos de traballo</t>
  </si>
  <si>
    <t xml:space="preserve">PROCEDEMENTO: </t>
  </si>
  <si>
    <t>TR341N</t>
  </si>
  <si>
    <t xml:space="preserve">CEE SOLICITANTE: </t>
  </si>
  <si>
    <t xml:space="preserve">EXPEDIENTE Nº: </t>
  </si>
  <si>
    <t>DNI/NIF:</t>
  </si>
  <si>
    <t>Nome da persoa representante:</t>
  </si>
  <si>
    <t xml:space="preserve">CENTRO DE TRABALLO (Enderezo): </t>
  </si>
  <si>
    <t>CONCELLO:</t>
  </si>
  <si>
    <t>*Os títulos en cor azul sinalan que as celdas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</si>
  <si>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</si>
  <si>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>TRABALLADOR/A</t>
  </si>
  <si>
    <t>DNI/NIE</t>
  </si>
  <si>
    <t>DATA NACEMENTO</t>
  </si>
  <si>
    <t>SEXO (H/M,Ou)</t>
  </si>
  <si>
    <t>DISCAPACIDADE</t>
  </si>
  <si>
    <t>Discapacitados artigo 5.2</t>
  </si>
  <si>
    <t>tipo de contrato (2)</t>
  </si>
  <si>
    <t>DATA  contratación</t>
  </si>
  <si>
    <t>XORNADA  (%)</t>
  </si>
  <si>
    <t>IMPORTE por posto ADAPTADO</t>
  </si>
  <si>
    <t>Contía rateada por traballador/a segundo o importe concedido</t>
  </si>
  <si>
    <t>APELIDOS</t>
  </si>
  <si>
    <t>NOME</t>
  </si>
  <si>
    <t>TIPO (1)</t>
  </si>
  <si>
    <t>GRAO</t>
  </si>
  <si>
    <t>Total  axuda 2025</t>
  </si>
  <si>
    <t>Total anualidade 2025</t>
  </si>
  <si>
    <t>Anualidade</t>
  </si>
  <si>
    <t>Investimento
 (sen IVE)</t>
  </si>
  <si>
    <t>Nº postos adaptados</t>
  </si>
  <si>
    <t>Contía por postos adaptados</t>
  </si>
  <si>
    <t>IMPORTE DA AXUDA SOLICITADA</t>
  </si>
  <si>
    <t>(2) TIPO CE CONTRATO: (I) Indefinido (T) Temporal</t>
  </si>
  <si>
    <t>TOTAL</t>
  </si>
  <si>
    <t>Lugar e data:</t>
  </si>
  <si>
    <t xml:space="preserve">SINATURA DA PERSOA SOLICITANTE OU REPRESENTANTE </t>
  </si>
  <si>
    <t>RELACIÓN DE FACTURAS EMITIDAS NO PERÍODO SUBVENCIONABLE E PAGADAS DENTRO DO PRAZO DE XUSTIFICACIÓN DA AXUDA</t>
  </si>
  <si>
    <r>
      <rPr>
        <b/>
        <sz val="10"/>
        <color rgb="FF953735"/>
        <rFont val="Arial Narrow"/>
        <family val="2"/>
        <charset val="1"/>
      </rPr>
      <t xml:space="preserve">*PARA INSERTAR FILAS: colocar o rato en calquera das filas centrais de cada anualidade e facer clik co botón dereito en insertar. </t>
    </r>
    <r>
      <rPr>
        <sz val="10"/>
        <color rgb="FF953735"/>
        <rFont val="Arial Narrow"/>
        <family val="2"/>
        <charset val="1"/>
      </rPr>
      <t>De insertar dende os títulos sombreados ou nas filas inmediatas seguintes distorsionaríase o sumatorio</t>
    </r>
  </si>
  <si>
    <t>TIPO de documento</t>
  </si>
  <si>
    <t xml:space="preserve">NÚMERO </t>
  </si>
  <si>
    <t>DATA EMISIÓN</t>
  </si>
  <si>
    <t>NOME PROVEDOR</t>
  </si>
  <si>
    <t>CONCEPTOS SUBVENCIONABLES</t>
  </si>
  <si>
    <t>IMPORTE UNITARIO</t>
  </si>
  <si>
    <t>Nº UNIDADES</t>
  </si>
  <si>
    <t>IMPORTE SEN IVE</t>
  </si>
  <si>
    <t>IMPORTE MÁXIMO SUBVENCIONABLE</t>
  </si>
  <si>
    <t>DATA DE PAGAMENTO</t>
  </si>
  <si>
    <t>OBSERVACIÓNS</t>
  </si>
  <si>
    <t>ORZAMENTO</t>
  </si>
  <si>
    <t>TOTAL SEN IVE ANUALIDADE 2025</t>
  </si>
  <si>
    <t>Nº TRABALLADORES SBVENCIONADO</t>
  </si>
  <si>
    <t>Nº TRABALLADORES art. 5.2</t>
  </si>
  <si>
    <t>%</t>
  </si>
  <si>
    <t>Nº TRABALLADORES SIN art. 5.2</t>
  </si>
  <si>
    <t xml:space="preserve">OBSERVACIÓNS: </t>
  </si>
  <si>
    <t>Iniciativa social / sen ánimo de lucro</t>
  </si>
  <si>
    <t>DATA CREACIÓN CENTRO</t>
  </si>
  <si>
    <t>DATA SOLICITUDE</t>
  </si>
  <si>
    <t>ANOS</t>
  </si>
  <si>
    <t>50 % TRABALLADORES</t>
  </si>
  <si>
    <t>elixir si/non</t>
  </si>
  <si>
    <t>INICIATIVA SOCIAL</t>
  </si>
  <si>
    <t>SI   OU  50%</t>
  </si>
  <si>
    <t xml:space="preserve"> NON sen 50%</t>
  </si>
  <si>
    <t>Lugar e data</t>
  </si>
  <si>
    <t xml:space="preserve">6 A 10 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</si>
  <si>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</si>
  <si>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</si>
  <si>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</si>
  <si>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</si>
  <si>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</si>
  <si>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SI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</si>
  <si>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</si>
  <si>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creación de postos de traballo estables en función do investimento en activo fixo </t>
    </r>
    <r>
      <rPr>
        <b/>
        <sz val="10"/>
        <color rgb="FF000000"/>
        <rFont val="Arial Narrow"/>
        <family val="2"/>
        <charset val="1"/>
      </rPr>
      <t>(procedemento TR341E).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</si>
  <si>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</si>
  <si>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</si>
  <si>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PC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</si>
  <si>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</si>
  <si>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</si>
  <si>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</si>
  <si>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I</t>
  </si>
  <si>
    <t>OUTRO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</si>
  <si>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</si>
  <si>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</si>
  <si>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H</t>
  </si>
  <si>
    <t>F</t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</si>
  <si>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</si>
  <si>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M</t>
  </si>
  <si>
    <t>S</t>
  </si>
  <si>
    <t>Ou</t>
  </si>
  <si>
    <t>EM</t>
  </si>
  <si>
    <t>Tipo de discapacidade: (P) psíquica, (PC) Parálise cerebral, (I) intelectual, (EM) Enfermidade mental (F) Física, (S) sensorial (ER) Enfermidades raras</t>
  </si>
  <si>
    <t>tipo de contrato</t>
  </si>
  <si>
    <t>T</t>
  </si>
  <si>
    <t>TOTAL IMPORTE DO INVESTIMENTO REALIZADO EN ACTIVO FIXO NO PERÍODO de 1 de decembro de 2024 a 30 de setembro de 2025</t>
  </si>
  <si>
    <t>ANUALIDADE 2025 (gastos a realizar do 1 de decembro de 2024 ata o 30 de setembro de 2025)</t>
  </si>
  <si>
    <t>TOTAL IMPORTE POR POSTOS ADAPTADO NO PERÍODO de 1 de decembro de 2024 a 30 de setembro de 2025</t>
  </si>
  <si>
    <t>ANUALIDADE 2025 (dende o 1 de decembro de 2024 ata o 30 de setembro de 2025)</t>
  </si>
  <si>
    <t>v. 2025.02</t>
  </si>
  <si>
    <t>(1) TIPO DE DISCAPACIDADE: (PC) Parálise cerebral, (I) intelectual, (EM) Enfermidade mental (F) Física, (S) sensorial</t>
  </si>
  <si>
    <t>(*) Datos do CEE (se ten varios centros de traballo seria a suma destes)</t>
  </si>
  <si>
    <t>TOTAL CADRO
PERSOAL CEE (*)</t>
  </si>
  <si>
    <t>CADRO PERSOAL CEE
 ARTIGO 5.2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</si>
</sst>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 %"/>
    <numFmt numFmtId="165" formatCode="0.00\ %"/>
    <numFmt numFmtId="166" formatCode="_-* #,##0.00&quot; €&quot;_-;\-* #,##0.00&quot; €&quot;_-;_-* \-??&quot; €&quot;_-;_-@_-"/>
    <numFmt numFmtId="167" formatCode="#,##0.00&quot; €&quot;;\-#,##0.00&quot; €&quot;"/>
  </numFmts>
  <fonts count="34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b/>
      <sz val="11"/>
      <color rgb="FF1003BD"/>
      <name val="Arial Narrow"/>
      <family val="2"/>
      <charset val="1"/>
    </font>
    <font>
      <b/>
      <sz val="14"/>
      <color rgb="FF1003BD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FF0000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0"/>
      <color rgb="FF953735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953735"/>
      <name val="Arial Narrow"/>
      <family val="2"/>
      <charset val="1"/>
    </font>
    <font>
      <b/>
      <sz val="18"/>
      <color rgb="FF953735"/>
      <name val="Arial Narrow"/>
      <family val="2"/>
      <charset val="1"/>
    </font>
    <font>
      <sz val="10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 Narrow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Trebuchet MS"/>
      <family val="2"/>
      <charset val="1"/>
    </font>
    <font>
      <sz val="11"/>
      <color rgb="FF000000"/>
      <name val="Calibri"/>
      <family val="2"/>
      <charset val="1"/>
    </font>
    <font>
      <b/>
      <sz val="14"/>
      <color theme="0"/>
      <name val="Arial Narrow"/>
      <family val="2"/>
      <charset val="1"/>
    </font>
    <font>
      <b/>
      <sz val="11"/>
      <color theme="0"/>
      <name val="Arial Narrow"/>
      <family val="2"/>
      <charset val="1"/>
    </font>
    <font>
      <sz val="11"/>
      <color theme="0"/>
      <name val="Calibri"/>
      <family val="2"/>
      <charset val="1"/>
    </font>
    <font>
      <sz val="11"/>
      <color theme="0"/>
      <name val="Arial Narrow"/>
      <family val="2"/>
      <charset val="1"/>
    </font>
    <font>
      <sz val="10"/>
      <color theme="0"/>
      <name val="Arial Narrow"/>
      <family val="2"/>
      <charset val="1"/>
    </font>
    <font>
      <sz val="10"/>
      <color theme="0"/>
      <name val="Calibri"/>
      <family val="2"/>
      <charset val="1"/>
    </font>
    <font>
      <b/>
      <sz val="10"/>
      <color theme="0"/>
      <name val="Arial Narrow"/>
      <family val="2"/>
      <charset val="1"/>
    </font>
    <font>
      <sz val="9"/>
      <color theme="0"/>
      <name val="Calibri"/>
      <family val="2"/>
      <charset val="1"/>
    </font>
    <font>
      <b/>
      <sz val="10"/>
      <color theme="0"/>
      <name val="Calibri"/>
      <family val="2"/>
      <charset val="1"/>
    </font>
    <font>
      <b/>
      <sz val="10"/>
      <name val="Calibri"/>
      <family val="2"/>
    </font>
    <font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A7C0DE"/>
      </patternFill>
    </fill>
    <fill>
      <patternFill patternType="solid">
        <fgColor rgb="FFB9CDE5"/>
        <bgColor rgb="FFA7C0DE"/>
      </patternFill>
    </fill>
    <fill>
      <patternFill patternType="solid">
        <fgColor rgb="FFA7C0DE"/>
        <bgColor rgb="FF95B3D7"/>
      </patternFill>
    </fill>
    <fill>
      <patternFill patternType="solid">
        <fgColor rgb="FFDCE6F2"/>
        <bgColor rgb="FFCCFFFF"/>
      </patternFill>
    </fill>
    <fill>
      <patternFill patternType="solid">
        <fgColor theme="4" tint="0.59987182226020086"/>
        <bgColor rgb="FFA7C0DE"/>
      </patternFill>
    </fill>
  </fills>
  <borders count="37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rgb="FF808080"/>
      </right>
      <top style="double">
        <color auto="1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double">
        <color auto="1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 style="thin">
        <color rgb="FFA6A6A6"/>
      </top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22" fillId="0" borderId="0" applyBorder="0" applyProtection="0"/>
    <xf numFmtId="164" fontId="22" fillId="0" borderId="0" applyBorder="0" applyProtection="0"/>
  </cellStyleXfs>
  <cellXfs count="207">
    <xf numFmtId="0" fontId="0" fillId="0" borderId="0" xfId="0"/>
    <xf numFmtId="0" fontId="10" fillId="3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5" fontId="12" fillId="0" borderId="10" xfId="2" applyNumberFormat="1" applyFont="1" applyBorder="1" applyAlignment="1" applyProtection="1">
      <alignment horizontal="left" vertical="center" wrapText="1"/>
      <protection locked="0"/>
    </xf>
    <xf numFmtId="0" fontId="12" fillId="0" borderId="10" xfId="2" applyNumberFormat="1" applyFont="1" applyBorder="1" applyAlignment="1" applyProtection="1">
      <alignment horizontal="center" vertical="center" wrapText="1"/>
      <protection locked="0"/>
    </xf>
    <xf numFmtId="14" fontId="12" fillId="0" borderId="10" xfId="2" applyNumberFormat="1" applyFont="1" applyBorder="1" applyAlignment="1" applyProtection="1">
      <alignment horizontal="center" vertical="center" wrapText="1"/>
      <protection locked="0"/>
    </xf>
    <xf numFmtId="14" fontId="13" fillId="0" borderId="10" xfId="2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165" fontId="12" fillId="0" borderId="10" xfId="2" applyNumberFormat="1" applyFont="1" applyBorder="1" applyAlignment="1" applyProtection="1">
      <alignment horizontal="center" vertical="center" wrapText="1"/>
      <protection locked="0"/>
    </xf>
    <xf numFmtId="3" fontId="12" fillId="3" borderId="10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4" fontId="10" fillId="3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textRotation="90"/>
    </xf>
    <xf numFmtId="0" fontId="10" fillId="0" borderId="14" xfId="0" applyFont="1" applyBorder="1" applyAlignment="1">
      <alignment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6" fillId="0" borderId="0" xfId="0" applyFont="1" applyProtection="1">
      <protection locked="0"/>
    </xf>
    <xf numFmtId="0" fontId="12" fillId="3" borderId="6" xfId="0" applyFont="1" applyFill="1" applyBorder="1" applyAlignment="1">
      <alignment horizontal="center" vertical="center" wrapText="1"/>
    </xf>
    <xf numFmtId="166" fontId="12" fillId="3" borderId="6" xfId="1" applyFont="1" applyFill="1" applyBorder="1" applyAlignment="1" applyProtection="1">
      <alignment vertical="center"/>
    </xf>
    <xf numFmtId="0" fontId="12" fillId="3" borderId="6" xfId="0" applyFont="1" applyFill="1" applyBorder="1" applyAlignment="1">
      <alignment vertical="center" wrapText="1"/>
    </xf>
    <xf numFmtId="166" fontId="12" fillId="3" borderId="6" xfId="1" applyFont="1" applyFill="1" applyBorder="1" applyAlignment="1" applyProtection="1">
      <alignment horizontal="center" vertical="center"/>
    </xf>
    <xf numFmtId="166" fontId="10" fillId="3" borderId="6" xfId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166" fontId="12" fillId="2" borderId="6" xfId="1" applyFont="1" applyFill="1" applyBorder="1" applyAlignment="1" applyProtection="1">
      <alignment vertical="center"/>
    </xf>
    <xf numFmtId="0" fontId="12" fillId="2" borderId="6" xfId="0" applyFont="1" applyFill="1" applyBorder="1" applyAlignment="1">
      <alignment vertical="center" wrapText="1"/>
    </xf>
    <xf numFmtId="166" fontId="12" fillId="2" borderId="6" xfId="1" applyFont="1" applyFill="1" applyBorder="1" applyAlignment="1" applyProtection="1">
      <alignment horizontal="center" vertical="center"/>
    </xf>
    <xf numFmtId="166" fontId="10" fillId="2" borderId="6" xfId="1" applyFont="1" applyFill="1" applyBorder="1" applyAlignment="1" applyProtection="1">
      <alignment horizontal="center" vertical="center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166" fontId="1" fillId="0" borderId="0" xfId="1" applyFont="1" applyBorder="1" applyProtection="1">
      <protection locked="0"/>
    </xf>
    <xf numFmtId="14" fontId="1" fillId="0" borderId="0" xfId="1" applyNumberFormat="1" applyFont="1" applyBorder="1" applyProtection="1">
      <protection locked="0"/>
    </xf>
    <xf numFmtId="49" fontId="1" fillId="0" borderId="0" xfId="1" applyNumberFormat="1" applyFont="1" applyBorder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3" borderId="22" xfId="0" applyFont="1" applyFill="1" applyBorder="1" applyAlignment="1">
      <alignment horizontal="right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1" fillId="2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166" fontId="10" fillId="3" borderId="28" xfId="1" applyFont="1" applyFill="1" applyBorder="1" applyAlignment="1" applyProtection="1">
      <alignment horizontal="center" vertical="center" wrapText="1"/>
    </xf>
    <xf numFmtId="14" fontId="10" fillId="3" borderId="28" xfId="1" applyNumberFormat="1" applyFont="1" applyFill="1" applyBorder="1" applyAlignment="1" applyProtection="1">
      <alignment horizontal="center" vertical="center" wrapText="1"/>
    </xf>
    <xf numFmtId="49" fontId="10" fillId="3" borderId="28" xfId="1" applyNumberFormat="1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14" fontId="18" fillId="0" borderId="6" xfId="0" applyNumberFormat="1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4" fontId="12" fillId="0" borderId="6" xfId="0" applyNumberFormat="1" applyFont="1" applyBorder="1" applyAlignment="1" applyProtection="1">
      <alignment vertical="center"/>
      <protection locked="0"/>
    </xf>
    <xf numFmtId="1" fontId="12" fillId="0" borderId="6" xfId="0" applyNumberFormat="1" applyFont="1" applyBorder="1" applyAlignment="1" applyProtection="1">
      <alignment vertical="center"/>
      <protection locked="0"/>
    </xf>
    <xf numFmtId="167" fontId="12" fillId="0" borderId="6" xfId="1" applyNumberFormat="1" applyFont="1" applyBorder="1" applyAlignment="1" applyProtection="1">
      <alignment vertical="center"/>
      <protection locked="0"/>
    </xf>
    <xf numFmtId="14" fontId="12" fillId="0" borderId="6" xfId="1" applyNumberFormat="1" applyFont="1" applyBorder="1" applyAlignment="1" applyProtection="1">
      <alignment vertical="center"/>
    </xf>
    <xf numFmtId="49" fontId="12" fillId="0" borderId="6" xfId="1" applyNumberFormat="1" applyFont="1" applyBorder="1" applyAlignment="1" applyProtection="1">
      <alignment vertical="center"/>
    </xf>
    <xf numFmtId="14" fontId="12" fillId="0" borderId="6" xfId="0" applyNumberFormat="1" applyFont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right" vertical="center"/>
    </xf>
    <xf numFmtId="166" fontId="10" fillId="3" borderId="6" xfId="1" applyFont="1" applyFill="1" applyBorder="1" applyAlignment="1" applyProtection="1">
      <alignment vertical="center"/>
    </xf>
    <xf numFmtId="14" fontId="10" fillId="0" borderId="0" xfId="1" applyNumberFormat="1" applyFont="1" applyBorder="1" applyAlignment="1" applyProtection="1">
      <alignment vertical="center"/>
    </xf>
    <xf numFmtId="49" fontId="10" fillId="0" borderId="0" xfId="1" applyNumberFormat="1" applyFont="1" applyBorder="1" applyAlignment="1" applyProtection="1">
      <alignment vertical="center"/>
    </xf>
    <xf numFmtId="0" fontId="19" fillId="0" borderId="0" xfId="0" applyFont="1" applyProtection="1">
      <protection locked="0"/>
    </xf>
    <xf numFmtId="166" fontId="12" fillId="0" borderId="0" xfId="1" applyFont="1" applyBorder="1" applyAlignment="1" applyProtection="1">
      <alignment vertical="center"/>
      <protection locked="0"/>
    </xf>
    <xf numFmtId="14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6" fontId="10" fillId="2" borderId="31" xfId="1" applyFont="1" applyFill="1" applyBorder="1" applyAlignment="1" applyProtection="1">
      <alignment horizontal="center" vertical="center" wrapText="1"/>
    </xf>
    <xf numFmtId="166" fontId="10" fillId="2" borderId="32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 applyProtection="1">
      <alignment horizontal="center" vertical="center" wrapText="1"/>
    </xf>
    <xf numFmtId="49" fontId="10" fillId="0" borderId="0" xfId="1" applyNumberFormat="1" applyFont="1" applyBorder="1" applyAlignment="1" applyProtection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4" fontId="12" fillId="0" borderId="0" xfId="1" applyNumberFormat="1" applyFont="1" applyBorder="1" applyAlignment="1" applyProtection="1">
      <alignment vertical="center"/>
      <protection locked="0"/>
    </xf>
    <xf numFmtId="49" fontId="12" fillId="0" borderId="0" xfId="1" applyNumberFormat="1" applyFont="1" applyBorder="1" applyAlignment="1" applyProtection="1">
      <alignment vertical="center"/>
      <protection locked="0"/>
    </xf>
    <xf numFmtId="14" fontId="20" fillId="0" borderId="0" xfId="0" applyNumberFormat="1" applyFont="1" applyAlignment="1" applyProtection="1">
      <alignment horizontal="left" vertical="top" wrapText="1"/>
      <protection locked="0"/>
    </xf>
    <xf numFmtId="49" fontId="20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4" fontId="17" fillId="0" borderId="0" xfId="0" applyNumberFormat="1" applyFont="1" applyAlignment="1" applyProtection="1">
      <alignment horizontal="left" vertical="center" wrapText="1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14" fontId="0" fillId="0" borderId="0" xfId="0" applyNumberFormat="1"/>
    <xf numFmtId="49" fontId="0" fillId="0" borderId="0" xfId="0" applyNumberFormat="1"/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14" fontId="12" fillId="0" borderId="10" xfId="0" applyNumberFormat="1" applyFont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 applyProtection="1">
      <alignment horizontal="left" vertical="top" wrapText="1"/>
      <protection locked="0"/>
    </xf>
    <xf numFmtId="14" fontId="17" fillId="0" borderId="0" xfId="0" applyNumberFormat="1" applyFont="1" applyAlignment="1" applyProtection="1">
      <alignment horizontal="left" vertical="top" wrapText="1"/>
      <protection locked="0"/>
    </xf>
    <xf numFmtId="49" fontId="17" fillId="0" borderId="0" xfId="0" applyNumberFormat="1" applyFont="1" applyAlignment="1" applyProtection="1">
      <alignment horizontal="left" vertical="top" wrapText="1"/>
      <protection locked="0"/>
    </xf>
    <xf numFmtId="0" fontId="1" fillId="5" borderId="0" xfId="0" applyFont="1" applyFill="1"/>
    <xf numFmtId="0" fontId="1" fillId="2" borderId="0" xfId="0" applyFont="1" applyFill="1"/>
    <xf numFmtId="0" fontId="1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Protection="1">
      <protection locked="0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6" fontId="27" fillId="0" borderId="0" xfId="1" applyFont="1" applyBorder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5" fillId="0" borderId="0" xfId="0" applyFont="1"/>
    <xf numFmtId="0" fontId="28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center"/>
    </xf>
    <xf numFmtId="165" fontId="29" fillId="0" borderId="0" xfId="0" applyNumberFormat="1" applyFont="1" applyAlignment="1">
      <alignment horizontal="center"/>
    </xf>
    <xf numFmtId="166" fontId="26" fillId="0" borderId="0" xfId="1" applyFont="1" applyBorder="1" applyProtection="1">
      <protection locked="0"/>
    </xf>
    <xf numFmtId="0" fontId="26" fillId="0" borderId="0" xfId="0" applyFont="1" applyProtection="1">
      <protection locked="0"/>
    </xf>
    <xf numFmtId="0" fontId="3" fillId="2" borderId="0" xfId="0" applyFont="1" applyFill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right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left" vertical="top"/>
      <protection locked="0"/>
    </xf>
    <xf numFmtId="0" fontId="15" fillId="0" borderId="10" xfId="0" applyFont="1" applyBorder="1" applyAlignment="1">
      <alignment horizontal="center" vertical="center" textRotation="90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>
      <alignment horizontal="left" vertical="center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top"/>
      <protection locked="0"/>
    </xf>
    <xf numFmtId="0" fontId="10" fillId="3" borderId="6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right" vertical="center"/>
    </xf>
    <xf numFmtId="0" fontId="20" fillId="0" borderId="33" xfId="0" applyFont="1" applyBorder="1" applyAlignment="1" applyProtection="1">
      <alignment horizontal="left" vertical="top" wrapText="1"/>
      <protection locked="0"/>
    </xf>
    <xf numFmtId="0" fontId="4" fillId="6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003BD"/>
      <rgbColor rgb="FF808000"/>
      <rgbColor rgb="FF800080"/>
      <rgbColor rgb="FF008080"/>
      <rgbColor rgb="FFBFBFBF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676440</xdr:colOff>
      <xdr:row>32</xdr:row>
      <xdr:rowOff>60480</xdr:rowOff>
    </xdr:from>
    <xdr:to>
      <xdr:col>13</xdr:col>
      <xdr:colOff>30240</xdr:colOff>
      <xdr:row>36</xdr:row>
      <xdr:rowOff>159480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410800" y="7537680"/>
          <a:ext cx="3511800" cy="937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25560</xdr:rowOff>
    </xdr:from>
    <xdr:to>
      <xdr:col>0</xdr:col>
      <xdr:colOff>4554360</xdr:colOff>
      <xdr:row>7</xdr:row>
      <xdr:rowOff>7560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482760"/>
          <a:ext cx="4478040" cy="1239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37800</xdr:colOff>
      <xdr:row>34</xdr:row>
      <xdr:rowOff>228600</xdr:rowOff>
    </xdr:from>
    <xdr:to>
      <xdr:col>7</xdr:col>
      <xdr:colOff>883440</xdr:colOff>
      <xdr:row>38</xdr:row>
      <xdr:rowOff>125280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100560" y="8325000"/>
          <a:ext cx="2879640" cy="84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139680</xdr:rowOff>
    </xdr:from>
    <xdr:to>
      <xdr:col>2</xdr:col>
      <xdr:colOff>799920</xdr:colOff>
      <xdr:row>5</xdr:row>
      <xdr:rowOff>186840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596880"/>
          <a:ext cx="3381840" cy="885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37"/>
  <sheetViews>
    <sheetView showGridLines="0" tabSelected="1" zoomScale="75" zoomScaleNormal="75" workbookViewId="0">
      <selection activeCell="F26" sqref="F26"/>
    </sheetView>
  </sheetViews>
  <sheetFormatPr baseColWidth="10" defaultColWidth="9.140625" defaultRowHeight="16.5" x14ac:dyDescent="0.3"/>
  <cols>
    <col min="1" max="1" width="74.7109375" customWidth="1"/>
    <col min="2" max="2" width="35.28515625" style="4" customWidth="1"/>
    <col min="3" max="4" width="14.7109375" style="4" customWidth="1"/>
    <col min="5" max="5" width="17.28515625" style="4" customWidth="1"/>
    <col min="6" max="6" width="19.28515625" style="4" customWidth="1"/>
    <col min="7" max="7" width="9.140625" style="4"/>
    <col min="8" max="8" width="9.7109375" style="4" customWidth="1"/>
    <col min="9" max="9" width="12.7109375" style="4" customWidth="1"/>
    <col min="10" max="10" width="9.28515625" style="4" customWidth="1"/>
    <col min="11" max="11" width="11.5703125" style="4" customWidth="1"/>
    <col min="12" max="13" width="12.7109375" style="4" customWidth="1"/>
    <col min="14" max="1012" width="11.5703125" style="4" customWidth="1"/>
    <col min="1013" max="1025" width="8.85546875" customWidth="1"/>
  </cols>
  <sheetData>
    <row r="1" spans="1:1026" ht="36" customHeight="1" x14ac:dyDescent="0.3">
      <c r="A1" s="5" t="s">
        <v>102</v>
      </c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026" ht="16.5" customHeight="1" x14ac:dyDescent="0.3">
      <c r="B2" s="6" t="s">
        <v>1</v>
      </c>
      <c r="C2" s="7"/>
      <c r="D2" s="8"/>
      <c r="E2" s="8"/>
      <c r="F2" s="9"/>
      <c r="G2" s="10"/>
      <c r="H2" s="10"/>
      <c r="I2" s="10"/>
      <c r="J2" s="10"/>
    </row>
    <row r="3" spans="1:1026" ht="16.5" customHeight="1" x14ac:dyDescent="0.3">
      <c r="B3" s="11" t="s">
        <v>2</v>
      </c>
      <c r="C3" s="12"/>
      <c r="D3" s="13"/>
      <c r="E3" s="13"/>
      <c r="F3" s="13"/>
      <c r="G3" s="13"/>
      <c r="H3" s="12"/>
      <c r="I3" s="14"/>
      <c r="J3" s="15"/>
      <c r="K3" s="14" t="s">
        <v>3</v>
      </c>
      <c r="L3" s="15" t="s">
        <v>4</v>
      </c>
      <c r="M3" s="13"/>
      <c r="N3" s="13"/>
    </row>
    <row r="4" spans="1:1026" ht="16.5" customHeight="1" x14ac:dyDescent="0.3">
      <c r="B4" s="16" t="s">
        <v>5</v>
      </c>
      <c r="C4" s="175"/>
      <c r="D4" s="175"/>
      <c r="E4" s="175"/>
      <c r="F4" s="175"/>
      <c r="G4" s="175"/>
      <c r="H4" s="176" t="s">
        <v>6</v>
      </c>
      <c r="I4" s="176"/>
      <c r="J4" s="175"/>
      <c r="K4" s="175"/>
      <c r="L4" s="175"/>
      <c r="M4" s="175"/>
      <c r="N4" s="175"/>
    </row>
    <row r="5" spans="1:1026" ht="16.5" customHeight="1" x14ac:dyDescent="0.3">
      <c r="B5" s="17" t="s">
        <v>7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026" ht="16.5" customHeight="1" x14ac:dyDescent="0.3">
      <c r="B6" s="17" t="s">
        <v>8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026" ht="16.5" customHeight="1" x14ac:dyDescent="0.3">
      <c r="A7" s="18"/>
      <c r="B7" s="19" t="s">
        <v>9</v>
      </c>
      <c r="C7" s="178"/>
      <c r="D7" s="178"/>
      <c r="E7" s="178"/>
      <c r="F7" s="178"/>
      <c r="G7" s="178"/>
      <c r="H7" s="178"/>
      <c r="I7" s="20" t="s">
        <v>10</v>
      </c>
      <c r="J7" s="178"/>
      <c r="K7" s="178"/>
      <c r="L7" s="178"/>
      <c r="M7" s="178"/>
      <c r="N7" s="178"/>
    </row>
    <row r="8" spans="1:1026" ht="12.75" customHeight="1" x14ac:dyDescent="0.25">
      <c r="A8" s="21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</row>
    <row r="9" spans="1:1026" ht="13.5" customHeight="1" x14ac:dyDescent="0.25">
      <c r="A9" s="23" t="s">
        <v>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  <c r="AML9" s="24"/>
    </row>
    <row r="10" spans="1:1026" ht="30" customHeight="1" x14ac:dyDescent="0.3">
      <c r="A10" s="179" t="s">
        <v>13</v>
      </c>
      <c r="B10" s="179"/>
      <c r="C10" s="179" t="s">
        <v>14</v>
      </c>
      <c r="D10" s="179" t="s">
        <v>15</v>
      </c>
      <c r="E10" s="180" t="s">
        <v>16</v>
      </c>
      <c r="F10" s="179" t="s">
        <v>17</v>
      </c>
      <c r="G10" s="179"/>
      <c r="H10" s="181" t="s">
        <v>18</v>
      </c>
      <c r="I10" s="180" t="s">
        <v>19</v>
      </c>
      <c r="J10" s="179" t="s">
        <v>20</v>
      </c>
      <c r="K10" s="179" t="s">
        <v>21</v>
      </c>
      <c r="L10" s="179" t="s">
        <v>22</v>
      </c>
      <c r="M10" s="182" t="s">
        <v>23</v>
      </c>
      <c r="N10" s="182"/>
      <c r="ALY10" s="4"/>
      <c r="ALZ10" s="4"/>
    </row>
    <row r="11" spans="1:1026" ht="30" customHeight="1" x14ac:dyDescent="0.3">
      <c r="A11" s="3" t="s">
        <v>24</v>
      </c>
      <c r="B11" s="3" t="s">
        <v>25</v>
      </c>
      <c r="C11" s="179"/>
      <c r="D11" s="179"/>
      <c r="E11" s="180"/>
      <c r="F11" s="2" t="s">
        <v>26</v>
      </c>
      <c r="G11" s="3" t="s">
        <v>27</v>
      </c>
      <c r="H11" s="181"/>
      <c r="I11" s="180"/>
      <c r="J11" s="179"/>
      <c r="K11" s="179"/>
      <c r="L11" s="179"/>
      <c r="M11" s="182"/>
      <c r="N11" s="182"/>
      <c r="ALY11" s="4"/>
      <c r="ALZ11" s="4"/>
    </row>
    <row r="12" spans="1:1026" x14ac:dyDescent="0.3">
      <c r="A12" s="25"/>
      <c r="B12" s="25"/>
      <c r="C12" s="26"/>
      <c r="D12" s="27"/>
      <c r="E12" s="28"/>
      <c r="F12" s="29"/>
      <c r="G12" s="30"/>
      <c r="H12" s="30"/>
      <c r="I12" s="27"/>
      <c r="J12" s="27"/>
      <c r="K12" s="31"/>
      <c r="L12" s="32">
        <f t="shared" ref="L12:L26" si="0">IF(K12&gt;0,1800,0)</f>
        <v>0</v>
      </c>
      <c r="M12" s="33">
        <f t="shared" ref="M12:M26" si="1">IF(OR(L12&gt;0,$F$32&gt;0),($F$32*L12)/$E$32,0)</f>
        <v>0</v>
      </c>
      <c r="N12" s="185" t="s">
        <v>28</v>
      </c>
    </row>
    <row r="13" spans="1:1026" x14ac:dyDescent="0.3">
      <c r="A13" s="25"/>
      <c r="B13" s="25"/>
      <c r="C13" s="26"/>
      <c r="D13" s="27"/>
      <c r="E13" s="28"/>
      <c r="F13" s="29"/>
      <c r="G13" s="30"/>
      <c r="H13" s="30"/>
      <c r="I13" s="27"/>
      <c r="J13" s="27"/>
      <c r="K13" s="31"/>
      <c r="L13" s="32">
        <f t="shared" si="0"/>
        <v>0</v>
      </c>
      <c r="M13" s="33">
        <f t="shared" si="1"/>
        <v>0</v>
      </c>
      <c r="N13" s="185"/>
    </row>
    <row r="14" spans="1:1026" x14ac:dyDescent="0.3">
      <c r="A14" s="25"/>
      <c r="B14" s="25"/>
      <c r="C14" s="26"/>
      <c r="D14" s="27"/>
      <c r="E14" s="28"/>
      <c r="F14" s="29"/>
      <c r="G14" s="30"/>
      <c r="H14" s="30"/>
      <c r="I14" s="27"/>
      <c r="J14" s="27"/>
      <c r="K14" s="31"/>
      <c r="L14" s="32">
        <f t="shared" si="0"/>
        <v>0</v>
      </c>
      <c r="M14" s="33">
        <f t="shared" si="1"/>
        <v>0</v>
      </c>
      <c r="N14" s="185"/>
    </row>
    <row r="15" spans="1:1026" x14ac:dyDescent="0.3">
      <c r="A15" s="25"/>
      <c r="B15" s="25"/>
      <c r="C15" s="26"/>
      <c r="D15" s="27"/>
      <c r="E15" s="28"/>
      <c r="F15" s="29"/>
      <c r="G15" s="30"/>
      <c r="H15" s="30"/>
      <c r="I15" s="27"/>
      <c r="J15" s="27"/>
      <c r="K15" s="31"/>
      <c r="L15" s="32">
        <f t="shared" si="0"/>
        <v>0</v>
      </c>
      <c r="M15" s="33">
        <f t="shared" si="1"/>
        <v>0</v>
      </c>
      <c r="N15" s="185"/>
    </row>
    <row r="16" spans="1:1026" x14ac:dyDescent="0.3">
      <c r="A16" s="25"/>
      <c r="B16" s="25"/>
      <c r="C16" s="26"/>
      <c r="D16" s="27"/>
      <c r="E16" s="28"/>
      <c r="F16" s="29"/>
      <c r="G16" s="30"/>
      <c r="H16" s="30"/>
      <c r="I16" s="27"/>
      <c r="J16" s="27"/>
      <c r="K16" s="31"/>
      <c r="L16" s="32">
        <f t="shared" si="0"/>
        <v>0</v>
      </c>
      <c r="M16" s="33">
        <f t="shared" si="1"/>
        <v>0</v>
      </c>
      <c r="N16" s="185"/>
    </row>
    <row r="17" spans="1:1026" x14ac:dyDescent="0.3">
      <c r="A17" s="25"/>
      <c r="B17" s="25"/>
      <c r="C17" s="26"/>
      <c r="D17" s="27"/>
      <c r="E17" s="28"/>
      <c r="F17" s="29"/>
      <c r="G17" s="30"/>
      <c r="H17" s="30"/>
      <c r="I17" s="27"/>
      <c r="J17" s="27"/>
      <c r="K17" s="31"/>
      <c r="L17" s="32">
        <f t="shared" si="0"/>
        <v>0</v>
      </c>
      <c r="M17" s="33">
        <f t="shared" si="1"/>
        <v>0</v>
      </c>
      <c r="N17" s="185"/>
    </row>
    <row r="18" spans="1:1026" x14ac:dyDescent="0.3">
      <c r="A18" s="25"/>
      <c r="B18" s="25"/>
      <c r="C18" s="26"/>
      <c r="D18" s="27"/>
      <c r="E18" s="28"/>
      <c r="F18" s="29"/>
      <c r="G18" s="30"/>
      <c r="H18" s="30"/>
      <c r="I18" s="27"/>
      <c r="J18" s="27"/>
      <c r="K18" s="31"/>
      <c r="L18" s="32">
        <f t="shared" si="0"/>
        <v>0</v>
      </c>
      <c r="M18" s="33">
        <f t="shared" si="1"/>
        <v>0</v>
      </c>
      <c r="N18" s="185"/>
    </row>
    <row r="19" spans="1:1026" x14ac:dyDescent="0.3">
      <c r="A19" s="25"/>
      <c r="B19" s="25"/>
      <c r="C19" s="26"/>
      <c r="D19" s="27"/>
      <c r="E19" s="28"/>
      <c r="F19" s="29"/>
      <c r="G19" s="30"/>
      <c r="H19" s="30"/>
      <c r="I19" s="27"/>
      <c r="J19" s="27"/>
      <c r="K19" s="31"/>
      <c r="L19" s="32">
        <f t="shared" si="0"/>
        <v>0</v>
      </c>
      <c r="M19" s="33">
        <f t="shared" si="1"/>
        <v>0</v>
      </c>
      <c r="N19" s="185"/>
    </row>
    <row r="20" spans="1:1026" x14ac:dyDescent="0.3">
      <c r="A20" s="25"/>
      <c r="B20" s="25"/>
      <c r="C20" s="26"/>
      <c r="D20" s="27"/>
      <c r="E20" s="28"/>
      <c r="F20" s="29"/>
      <c r="G20" s="30"/>
      <c r="H20" s="30"/>
      <c r="I20" s="27"/>
      <c r="J20" s="27"/>
      <c r="K20" s="31"/>
      <c r="L20" s="32">
        <f t="shared" si="0"/>
        <v>0</v>
      </c>
      <c r="M20" s="33">
        <f t="shared" si="1"/>
        <v>0</v>
      </c>
      <c r="N20" s="185"/>
    </row>
    <row r="21" spans="1:1026" x14ac:dyDescent="0.3">
      <c r="A21" s="25"/>
      <c r="B21" s="25"/>
      <c r="C21" s="26"/>
      <c r="D21" s="27"/>
      <c r="E21" s="28"/>
      <c r="F21" s="29"/>
      <c r="G21" s="30"/>
      <c r="H21" s="30"/>
      <c r="I21" s="27"/>
      <c r="J21" s="27"/>
      <c r="K21" s="31"/>
      <c r="L21" s="32">
        <f t="shared" si="0"/>
        <v>0</v>
      </c>
      <c r="M21" s="33">
        <f t="shared" si="1"/>
        <v>0</v>
      </c>
      <c r="N21" s="185"/>
    </row>
    <row r="22" spans="1:1026" x14ac:dyDescent="0.3">
      <c r="A22" s="25"/>
      <c r="B22" s="25"/>
      <c r="C22" s="26"/>
      <c r="D22" s="27"/>
      <c r="E22" s="28"/>
      <c r="F22" s="29"/>
      <c r="G22" s="30"/>
      <c r="H22" s="30"/>
      <c r="I22" s="27"/>
      <c r="J22" s="27"/>
      <c r="K22" s="31"/>
      <c r="L22" s="32">
        <f t="shared" si="0"/>
        <v>0</v>
      </c>
      <c r="M22" s="33">
        <f t="shared" si="1"/>
        <v>0</v>
      </c>
      <c r="N22" s="185"/>
    </row>
    <row r="23" spans="1:1026" x14ac:dyDescent="0.3">
      <c r="A23" s="25"/>
      <c r="B23" s="25"/>
      <c r="C23" s="26"/>
      <c r="D23" s="27"/>
      <c r="E23" s="28"/>
      <c r="F23" s="29"/>
      <c r="G23" s="30"/>
      <c r="H23" s="30"/>
      <c r="I23" s="27"/>
      <c r="J23" s="27"/>
      <c r="K23" s="31"/>
      <c r="L23" s="32">
        <f t="shared" si="0"/>
        <v>0</v>
      </c>
      <c r="M23" s="33">
        <f t="shared" si="1"/>
        <v>0</v>
      </c>
      <c r="N23" s="185"/>
      <c r="ALY23" s="4"/>
      <c r="ALZ23" s="4"/>
    </row>
    <row r="24" spans="1:1026" x14ac:dyDescent="0.3">
      <c r="A24" s="25"/>
      <c r="B24" s="25"/>
      <c r="C24" s="26"/>
      <c r="D24" s="27"/>
      <c r="E24" s="28"/>
      <c r="F24" s="29"/>
      <c r="G24" s="30"/>
      <c r="H24" s="30"/>
      <c r="I24" s="27"/>
      <c r="J24" s="27"/>
      <c r="K24" s="31"/>
      <c r="L24" s="32">
        <f t="shared" si="0"/>
        <v>0</v>
      </c>
      <c r="M24" s="33">
        <f t="shared" si="1"/>
        <v>0</v>
      </c>
      <c r="N24" s="185"/>
      <c r="ALY24" s="4"/>
      <c r="ALZ24" s="4"/>
    </row>
    <row r="25" spans="1:1026" x14ac:dyDescent="0.3">
      <c r="A25" s="25"/>
      <c r="B25" s="25"/>
      <c r="C25" s="26"/>
      <c r="D25" s="27"/>
      <c r="E25" s="28"/>
      <c r="F25" s="29"/>
      <c r="G25" s="30"/>
      <c r="H25" s="30"/>
      <c r="I25" s="27"/>
      <c r="J25" s="27"/>
      <c r="K25" s="31"/>
      <c r="L25" s="32">
        <f t="shared" si="0"/>
        <v>0</v>
      </c>
      <c r="M25" s="33">
        <f t="shared" si="1"/>
        <v>0</v>
      </c>
      <c r="N25" s="185"/>
      <c r="ALY25" s="4"/>
      <c r="ALZ25" s="4"/>
    </row>
    <row r="26" spans="1:1026" x14ac:dyDescent="0.3">
      <c r="A26" s="25"/>
      <c r="B26" s="25"/>
      <c r="C26" s="26"/>
      <c r="D26" s="27"/>
      <c r="E26" s="28"/>
      <c r="F26" s="29"/>
      <c r="G26" s="30"/>
      <c r="H26" s="30"/>
      <c r="I26" s="27"/>
      <c r="J26" s="27"/>
      <c r="K26" s="31"/>
      <c r="L26" s="32">
        <f t="shared" si="0"/>
        <v>0</v>
      </c>
      <c r="M26" s="33">
        <f t="shared" si="1"/>
        <v>0</v>
      </c>
      <c r="N26" s="185"/>
      <c r="ALY26" s="4"/>
      <c r="ALZ26" s="4"/>
    </row>
    <row r="27" spans="1:1026" ht="22.5" customHeight="1" x14ac:dyDescent="0.3">
      <c r="A27" s="186" t="s">
        <v>101</v>
      </c>
      <c r="B27" s="186"/>
      <c r="C27" s="34"/>
      <c r="D27" s="35"/>
      <c r="E27" s="35"/>
      <c r="F27" s="35"/>
      <c r="G27" s="36"/>
      <c r="H27" s="37"/>
      <c r="I27" s="187" t="s">
        <v>29</v>
      </c>
      <c r="J27" s="187"/>
      <c r="K27" s="187"/>
      <c r="L27" s="38">
        <f>SUM(L12:L26)</f>
        <v>0</v>
      </c>
      <c r="M27" s="39">
        <f>SUM(M12:M26)</f>
        <v>0</v>
      </c>
      <c r="N27" s="185"/>
      <c r="ALY27" s="4"/>
      <c r="ALZ27" s="4"/>
    </row>
    <row r="28" spans="1:1026" ht="7.5" customHeight="1" x14ac:dyDescent="0.3">
      <c r="A28" s="40"/>
      <c r="B28" s="40"/>
      <c r="C28" s="41"/>
      <c r="D28" s="41"/>
      <c r="E28" s="41"/>
      <c r="F28" s="41"/>
      <c r="G28" s="41"/>
      <c r="H28" s="41"/>
      <c r="I28" s="41"/>
      <c r="J28" s="41"/>
      <c r="K28" s="42"/>
      <c r="L28" s="43"/>
      <c r="M28" s="44"/>
      <c r="N28" s="45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</row>
    <row r="29" spans="1:1026" ht="18" customHeight="1" x14ac:dyDescent="0.3">
      <c r="A29" s="42"/>
      <c r="B29" s="41"/>
      <c r="C29" s="46"/>
      <c r="D29" s="188" t="s">
        <v>100</v>
      </c>
      <c r="E29" s="188"/>
      <c r="F29" s="188"/>
      <c r="G29" s="188"/>
      <c r="H29" s="188"/>
      <c r="I29" s="188"/>
      <c r="J29" s="188"/>
      <c r="K29" s="188"/>
      <c r="L29" s="47">
        <f>$L$27</f>
        <v>0</v>
      </c>
      <c r="M29" s="48">
        <f>$M$27</f>
        <v>0</v>
      </c>
      <c r="N29" s="49"/>
      <c r="ALY29" s="4"/>
    </row>
    <row r="30" spans="1:1026" ht="7.5" customHeight="1" x14ac:dyDescent="0.3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26" ht="48" customHeight="1" x14ac:dyDescent="0.3">
      <c r="A31" s="52" t="s">
        <v>103</v>
      </c>
      <c r="B31" s="53" t="s">
        <v>30</v>
      </c>
      <c r="C31" s="54" t="s">
        <v>31</v>
      </c>
      <c r="D31" s="53" t="s">
        <v>32</v>
      </c>
      <c r="E31" s="53" t="s">
        <v>33</v>
      </c>
      <c r="F31" s="53" t="s">
        <v>34</v>
      </c>
      <c r="I31" s="51"/>
      <c r="J31" s="51"/>
    </row>
    <row r="32" spans="1:1026" x14ac:dyDescent="0.3">
      <c r="A32" s="55" t="s">
        <v>35</v>
      </c>
      <c r="B32" s="56">
        <v>2025</v>
      </c>
      <c r="C32" s="57">
        <f>FACTURAS!$I$28</f>
        <v>0</v>
      </c>
      <c r="D32" s="58">
        <f>COUNTA($K$12:$K$26)</f>
        <v>0</v>
      </c>
      <c r="E32" s="59">
        <f>+$L$27</f>
        <v>0</v>
      </c>
      <c r="F32" s="60">
        <f>+IF($C$32&lt;$E$32,$C$32,$E$32)</f>
        <v>0</v>
      </c>
      <c r="I32" s="51"/>
      <c r="J32" s="51"/>
    </row>
    <row r="33" spans="1:10" x14ac:dyDescent="0.3">
      <c r="A33" s="50"/>
      <c r="B33" s="61" t="s">
        <v>36</v>
      </c>
      <c r="C33" s="62">
        <f>C32</f>
        <v>0</v>
      </c>
      <c r="D33" s="63">
        <f>D32</f>
        <v>0</v>
      </c>
      <c r="E33" s="64">
        <f>E32</f>
        <v>0</v>
      </c>
      <c r="F33" s="65">
        <f>F32</f>
        <v>0</v>
      </c>
      <c r="I33" s="51"/>
      <c r="J33" s="51"/>
    </row>
    <row r="34" spans="1:10" x14ac:dyDescent="0.3">
      <c r="A34" s="50"/>
      <c r="B34" s="66"/>
      <c r="C34" s="66"/>
      <c r="D34" s="66"/>
      <c r="E34" s="66"/>
      <c r="F34" s="66"/>
      <c r="G34" s="66"/>
      <c r="H34" s="66"/>
      <c r="I34" s="67"/>
      <c r="J34" s="51"/>
    </row>
    <row r="35" spans="1:10" x14ac:dyDescent="0.3">
      <c r="A35" s="50"/>
      <c r="B35" s="189" t="s">
        <v>37</v>
      </c>
      <c r="C35" s="189"/>
      <c r="D35" s="189"/>
      <c r="E35" s="189"/>
      <c r="F35" s="189"/>
      <c r="G35" s="68"/>
      <c r="H35" s="68"/>
      <c r="I35" s="51"/>
      <c r="J35" s="51"/>
    </row>
    <row r="36" spans="1:10" x14ac:dyDescent="0.3">
      <c r="A36" s="50"/>
      <c r="B36" s="183"/>
      <c r="C36" s="183"/>
      <c r="D36" s="183"/>
      <c r="E36" s="183"/>
      <c r="F36" s="183"/>
      <c r="G36" s="69"/>
      <c r="H36" s="69"/>
      <c r="I36" s="51"/>
      <c r="J36" s="51"/>
    </row>
    <row r="37" spans="1:10" ht="44.25" customHeight="1" x14ac:dyDescent="0.3">
      <c r="A37" s="50"/>
      <c r="B37" s="184" t="s">
        <v>38</v>
      </c>
      <c r="C37" s="184"/>
      <c r="D37" s="184"/>
      <c r="E37" s="184"/>
      <c r="F37" s="184"/>
      <c r="G37" s="66"/>
      <c r="H37" s="66"/>
      <c r="I37" s="51"/>
      <c r="J37" s="51"/>
    </row>
  </sheetData>
  <sheetProtection algorithmName="SHA-512" hashValue="U8n4jYRj+3A8ttCiPrMEgVyWeVDP3axiNZDitymrKBElTwQ8GodZuR0uClw2DI8o+rRKl6cX/QkBBWZ8RjAVCw==" saltValue="1QFiFTpX6W+LVuAQeZvMDQ==" spinCount="100000" sheet="1" objects="1" scenarios="1"/>
  <mergeCells count="26">
    <mergeCell ref="B36:F36"/>
    <mergeCell ref="B37:F37"/>
    <mergeCell ref="N12:N27"/>
    <mergeCell ref="A27:B27"/>
    <mergeCell ref="I27:K27"/>
    <mergeCell ref="D29:K29"/>
    <mergeCell ref="B35:F35"/>
    <mergeCell ref="C6:N6"/>
    <mergeCell ref="C7:H7"/>
    <mergeCell ref="J7:N7"/>
    <mergeCell ref="A10:B10"/>
    <mergeCell ref="C10:C11"/>
    <mergeCell ref="D10:D11"/>
    <mergeCell ref="E10:E11"/>
    <mergeCell ref="F10:G10"/>
    <mergeCell ref="H10:H11"/>
    <mergeCell ref="I10:I11"/>
    <mergeCell ref="J10:J11"/>
    <mergeCell ref="K10:K11"/>
    <mergeCell ref="L10:L11"/>
    <mergeCell ref="M10:N11"/>
    <mergeCell ref="B1:N1"/>
    <mergeCell ref="C4:G4"/>
    <mergeCell ref="H4:I4"/>
    <mergeCell ref="J4:N4"/>
    <mergeCell ref="C5:N5"/>
  </mergeCells>
  <pageMargins left="0.23611111111111099" right="0.23611111111111099" top="0.31527777777777799" bottom="0.15763888888888899" header="0.511811023622047" footer="0.31527777777777799"/>
  <pageSetup paperSize="9" fitToHeight="0" orientation="landscape" horizontalDpi="300" verticalDpi="300"/>
  <headerFooter>
    <oddFooter>&amp;R&amp;8páxina&amp;P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desplegables!$A$13:$A$15</xm:f>
          </x14:formula1>
          <x14:formula2>
            <xm:f>0</xm:f>
          </x14:formula2>
          <xm:sqref>I12:I26</xm:sqref>
        </x14:dataValidation>
        <x14:dataValidation type="list" allowBlank="1" showInputMessage="1" showErrorMessage="1" xr:uid="{00000000-0002-0000-0000-000002000000}">
          <x14:formula1>
            <xm:f>desplegables!$A$6:$A$8</xm:f>
          </x14:formula1>
          <x14:formula2>
            <xm:f>0</xm:f>
          </x14:formula2>
          <xm:sqref>E12:E26</xm:sqref>
        </x14:dataValidation>
        <x14:dataValidation type="list" allowBlank="1" showInputMessage="1" showErrorMessage="1" xr:uid="{00000000-0002-0000-0000-000003000000}">
          <x14:formula1>
            <xm:f>desplegables!$A$21:$A$23</xm:f>
          </x14:formula1>
          <x14:formula2>
            <xm:f>0</xm:f>
          </x14:formula2>
          <xm:sqref>H12:H26</xm:sqref>
        </x14:dataValidation>
        <x14:dataValidation type="list" allowBlank="1" showInputMessage="1" showErrorMessage="1" xr:uid="{83511261-A31B-4CE0-AA8C-D953839010BF}">
          <x14:formula1>
            <xm:f>desplegables!$B$3:$B$8</xm:f>
          </x14:formula1>
          <xm:sqref>F12:F26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showGridLines="0" zoomScale="75" zoomScaleNormal="75" workbookViewId="0">
      <selection activeCell="F32" sqref="E32:F34"/>
    </sheetView>
  </sheetViews>
  <sheetFormatPr baseColWidth="10" defaultColWidth="9.140625" defaultRowHeight="16.5" x14ac:dyDescent="0.3"/>
  <cols>
    <col min="1" max="1" width="16.7109375" style="51" customWidth="1"/>
    <col min="2" max="2" width="21" style="51" customWidth="1"/>
    <col min="3" max="3" width="23.85546875" style="51" customWidth="1"/>
    <col min="4" max="4" width="40.7109375" style="51" customWidth="1"/>
    <col min="5" max="5" width="82.7109375" style="51" customWidth="1"/>
    <col min="6" max="6" width="28.7109375" style="51" customWidth="1"/>
    <col min="7" max="7" width="28.85546875" style="51" customWidth="1"/>
    <col min="8" max="9" width="20.7109375" style="70" customWidth="1"/>
    <col min="10" max="10" width="20.7109375" style="71" customWidth="1"/>
    <col min="11" max="11" width="20.7109375" style="72" customWidth="1"/>
    <col min="12" max="12" width="30.7109375" style="172" customWidth="1"/>
    <col min="13" max="13" width="29.28515625" style="168" customWidth="1"/>
    <col min="14" max="15" width="30.5703125" style="168" customWidth="1"/>
    <col min="16" max="16" width="30.5703125" style="173" customWidth="1"/>
    <col min="17" max="16384" width="9.140625" style="50"/>
  </cols>
  <sheetData>
    <row r="1" spans="1:16" ht="36" customHeight="1" x14ac:dyDescent="0.25">
      <c r="A1" s="191" t="str">
        <f>'POSTOS QUE SE ADAPTAN'!A1</f>
        <v>v. 2025.02</v>
      </c>
      <c r="B1" s="191"/>
      <c r="C1" s="191"/>
      <c r="D1" s="174" t="s">
        <v>39</v>
      </c>
      <c r="E1" s="174"/>
      <c r="F1" s="174"/>
      <c r="G1" s="174"/>
      <c r="H1" s="174"/>
      <c r="I1" s="174"/>
      <c r="J1" s="174"/>
      <c r="K1" s="174"/>
      <c r="L1" s="149"/>
      <c r="M1" s="149"/>
      <c r="N1" s="149"/>
      <c r="O1" s="149"/>
      <c r="P1" s="150"/>
    </row>
    <row r="2" spans="1:16" ht="16.5" customHeight="1" x14ac:dyDescent="0.25">
      <c r="A2" s="74"/>
      <c r="B2" s="75"/>
      <c r="C2" s="73"/>
      <c r="D2" s="6" t="s">
        <v>1</v>
      </c>
      <c r="E2" s="6"/>
      <c r="F2" s="76"/>
      <c r="G2" s="76"/>
      <c r="H2" s="77"/>
      <c r="I2" s="77"/>
      <c r="J2" s="78"/>
      <c r="K2" s="79"/>
      <c r="L2" s="151"/>
      <c r="M2" s="151"/>
      <c r="N2" s="152"/>
      <c r="O2" s="153"/>
      <c r="P2" s="153"/>
    </row>
    <row r="3" spans="1:16" ht="16.5" customHeight="1" x14ac:dyDescent="0.25">
      <c r="A3" s="74"/>
      <c r="B3" s="75"/>
      <c r="C3" s="73"/>
      <c r="D3" s="11" t="s">
        <v>2</v>
      </c>
      <c r="E3" s="8"/>
      <c r="F3" s="80"/>
      <c r="G3" s="80" t="s">
        <v>3</v>
      </c>
      <c r="H3" s="81" t="s">
        <v>4</v>
      </c>
      <c r="I3" s="81"/>
      <c r="J3" s="82"/>
      <c r="K3" s="83"/>
      <c r="L3" s="153"/>
      <c r="M3" s="153"/>
      <c r="N3" s="153"/>
      <c r="O3" s="153"/>
      <c r="P3" s="153"/>
    </row>
    <row r="4" spans="1:16" ht="16.5" customHeight="1" x14ac:dyDescent="0.25">
      <c r="A4" s="74"/>
      <c r="B4" s="75"/>
      <c r="C4" s="75"/>
      <c r="D4" s="84" t="s">
        <v>5</v>
      </c>
      <c r="E4" s="85">
        <f>'POSTOS QUE SE ADAPTAN'!C4</f>
        <v>0</v>
      </c>
      <c r="F4" s="86" t="s">
        <v>6</v>
      </c>
      <c r="G4" s="192">
        <f>'POSTOS QUE SE ADAPTAN'!J4</f>
        <v>0</v>
      </c>
      <c r="H4" s="192"/>
      <c r="I4" s="192"/>
      <c r="J4" s="192"/>
      <c r="K4" s="192"/>
      <c r="L4" s="153"/>
      <c r="M4" s="153"/>
      <c r="N4" s="153"/>
      <c r="O4" s="153"/>
      <c r="P4" s="153"/>
    </row>
    <row r="5" spans="1:16" ht="16.5" customHeight="1" x14ac:dyDescent="0.25">
      <c r="A5" s="74"/>
      <c r="B5" s="75"/>
      <c r="C5" s="75"/>
      <c r="D5" s="87" t="s">
        <v>7</v>
      </c>
      <c r="E5" s="193">
        <f>'POSTOS QUE SE ADAPTAN'!C5</f>
        <v>0</v>
      </c>
      <c r="F5" s="193"/>
      <c r="G5" s="193"/>
      <c r="H5" s="193"/>
      <c r="I5" s="193"/>
      <c r="J5" s="193"/>
      <c r="K5" s="193"/>
      <c r="L5" s="153"/>
      <c r="M5" s="153"/>
      <c r="N5" s="153"/>
      <c r="O5" s="153"/>
      <c r="P5" s="153"/>
    </row>
    <row r="6" spans="1:16" ht="16.5" customHeight="1" x14ac:dyDescent="0.25">
      <c r="A6" s="88"/>
      <c r="B6" s="77"/>
      <c r="C6" s="77"/>
      <c r="D6" s="89" t="s">
        <v>8</v>
      </c>
      <c r="E6" s="194">
        <f>'POSTOS QUE SE ADAPTAN'!C6</f>
        <v>0</v>
      </c>
      <c r="F6" s="194"/>
      <c r="G6" s="194"/>
      <c r="H6" s="194"/>
      <c r="I6" s="194"/>
      <c r="J6" s="194"/>
      <c r="K6" s="194"/>
      <c r="L6" s="153"/>
      <c r="M6" s="153"/>
      <c r="N6" s="153"/>
      <c r="O6" s="153"/>
      <c r="P6" s="153"/>
    </row>
    <row r="7" spans="1:16" ht="16.5" customHeight="1" x14ac:dyDescent="0.25">
      <c r="A7" s="21"/>
      <c r="B7" s="6"/>
      <c r="C7" s="6"/>
      <c r="D7" s="22"/>
      <c r="E7" s="6"/>
      <c r="F7" s="6"/>
      <c r="G7" s="6"/>
      <c r="H7" s="6"/>
      <c r="I7" s="6"/>
      <c r="J7" s="90"/>
      <c r="K7" s="91"/>
      <c r="L7" s="154"/>
      <c r="M7" s="155"/>
      <c r="N7" s="151"/>
      <c r="O7" s="153"/>
      <c r="P7" s="153"/>
    </row>
    <row r="8" spans="1:16" ht="12.75" customHeight="1" x14ac:dyDescent="0.25">
      <c r="A8" s="21" t="s">
        <v>11</v>
      </c>
      <c r="B8" s="6"/>
      <c r="C8" s="6"/>
      <c r="D8" s="6"/>
      <c r="E8" s="6"/>
      <c r="F8" s="6"/>
      <c r="G8" s="6"/>
      <c r="H8" s="6"/>
      <c r="I8" s="6"/>
      <c r="J8" s="90"/>
      <c r="K8" s="91"/>
      <c r="L8" s="154"/>
      <c r="M8" s="155"/>
      <c r="N8" s="151"/>
      <c r="O8" s="153"/>
      <c r="P8" s="153"/>
    </row>
    <row r="9" spans="1:16" ht="12.75" customHeight="1" x14ac:dyDescent="0.25">
      <c r="A9" s="23" t="s">
        <v>40</v>
      </c>
      <c r="B9" s="24"/>
      <c r="C9" s="24"/>
      <c r="D9" s="24"/>
      <c r="E9" s="24"/>
      <c r="F9" s="24"/>
      <c r="G9" s="24"/>
      <c r="H9" s="24"/>
      <c r="I9" s="24"/>
      <c r="J9" s="92"/>
      <c r="K9" s="93"/>
      <c r="L9" s="154"/>
      <c r="M9" s="154"/>
      <c r="N9" s="156"/>
      <c r="O9" s="153"/>
      <c r="P9" s="153"/>
    </row>
    <row r="10" spans="1:16" ht="30" customHeight="1" x14ac:dyDescent="0.25">
      <c r="A10" s="94" t="s">
        <v>41</v>
      </c>
      <c r="B10" s="95" t="s">
        <v>42</v>
      </c>
      <c r="C10" s="95" t="s">
        <v>43</v>
      </c>
      <c r="D10" s="95" t="s">
        <v>44</v>
      </c>
      <c r="E10" s="95" t="s">
        <v>45</v>
      </c>
      <c r="F10" s="95" t="s">
        <v>46</v>
      </c>
      <c r="G10" s="95" t="s">
        <v>47</v>
      </c>
      <c r="H10" s="96" t="s">
        <v>48</v>
      </c>
      <c r="I10" s="96" t="s">
        <v>49</v>
      </c>
      <c r="J10" s="97" t="s">
        <v>50</v>
      </c>
      <c r="K10" s="98" t="s">
        <v>51</v>
      </c>
      <c r="L10" s="157"/>
      <c r="M10" s="151"/>
      <c r="N10" s="151"/>
      <c r="O10" s="151"/>
      <c r="P10" s="158"/>
    </row>
    <row r="11" spans="1:16" ht="13.5" customHeight="1" x14ac:dyDescent="0.25">
      <c r="A11" s="99" t="s">
        <v>52</v>
      </c>
      <c r="B11" s="100"/>
      <c r="C11" s="101"/>
      <c r="D11" s="102"/>
      <c r="E11" s="102"/>
      <c r="F11" s="103"/>
      <c r="G11" s="104"/>
      <c r="H11" s="105">
        <f t="shared" ref="H11:H25" si="0">F11*G11</f>
        <v>0</v>
      </c>
      <c r="I11" s="105" t="str">
        <f>IF(ISBLANK('POSTOS QUE SE ADAPTAN'!A12)," ",(H11/$L$28)*$M$28*$N$28+(H11/$L$28)*$O$28*$P$28)</f>
        <v xml:space="preserve"> </v>
      </c>
      <c r="J11" s="106" t="str">
        <f>IF(ISBLANK('POSTOS QUE SE ADAPTAN'!B12)," ",(I11/$L$28)*$M$28*$N$28+(I11/$L$28)*$O$28*$P$28)</f>
        <v xml:space="preserve"> </v>
      </c>
      <c r="K11" s="107" t="str">
        <f>IF(ISBLANK('POSTOS QUE SE ADAPTAN'!C12)," ",(J11/$L$28)*$M$28*$N$28+(J11/$L$28)*$O$28*$P$28)</f>
        <v xml:space="preserve"> </v>
      </c>
      <c r="L11" s="157"/>
      <c r="M11" s="151"/>
      <c r="N11" s="151"/>
      <c r="O11" s="151"/>
      <c r="P11" s="152"/>
    </row>
    <row r="12" spans="1:16" x14ac:dyDescent="0.25">
      <c r="A12" s="99"/>
      <c r="B12" s="102"/>
      <c r="C12" s="108"/>
      <c r="D12" s="102"/>
      <c r="E12" s="102"/>
      <c r="F12" s="103"/>
      <c r="G12" s="104"/>
      <c r="H12" s="105">
        <f t="shared" si="0"/>
        <v>0</v>
      </c>
      <c r="I12" s="105" t="str">
        <f>IF(ISBLANK('POSTOS QUE SE ADAPTAN'!A13)," ",(H12/$L$28)*$M$28*$N$28+(H12/$L$28)*$O$28*$P$28)</f>
        <v xml:space="preserve"> </v>
      </c>
      <c r="J12" s="106" t="str">
        <f>IF(ISBLANK('POSTOS QUE SE ADAPTAN'!B13)," ",(I12/$L$28)*$M$28*$N$28+(I12/$L$28)*$O$28*$P$28)</f>
        <v xml:space="preserve"> </v>
      </c>
      <c r="K12" s="107" t="str">
        <f>IF(ISBLANK('POSTOS QUE SE ADAPTAN'!C13)," ",(J12/$L$28)*$M$28*$N$28+(J12/$L$28)*$O$28*$P$28)</f>
        <v xml:space="preserve"> </v>
      </c>
      <c r="L12" s="157"/>
      <c r="M12" s="151"/>
      <c r="N12" s="151"/>
      <c r="O12" s="151"/>
      <c r="P12" s="152"/>
    </row>
    <row r="13" spans="1:16" x14ac:dyDescent="0.25">
      <c r="A13" s="99"/>
      <c r="B13" s="102"/>
      <c r="C13" s="108"/>
      <c r="D13" s="102"/>
      <c r="E13" s="102"/>
      <c r="F13" s="103"/>
      <c r="G13" s="104"/>
      <c r="H13" s="105">
        <f t="shared" si="0"/>
        <v>0</v>
      </c>
      <c r="I13" s="105" t="str">
        <f>IF(ISBLANK('POSTOS QUE SE ADAPTAN'!A14)," ",(H13/$L$28)*$M$28*$N$28+(H13/$L$28)*$O$28*$P$28)</f>
        <v xml:space="preserve"> </v>
      </c>
      <c r="J13" s="106" t="str">
        <f>IF(ISBLANK('POSTOS QUE SE ADAPTAN'!B14)," ",(I13/$L$28)*$M$28*$N$28+(I13/$L$28)*$O$28*$P$28)</f>
        <v xml:space="preserve"> </v>
      </c>
      <c r="K13" s="107" t="str">
        <f>IF(ISBLANK('POSTOS QUE SE ADAPTAN'!C14)," ",(J13/$L$28)*$M$28*$N$28+(J13/$L$28)*$O$28*$P$28)</f>
        <v xml:space="preserve"> </v>
      </c>
      <c r="L13" s="157"/>
      <c r="M13" s="151"/>
      <c r="N13" s="151"/>
      <c r="O13" s="151"/>
      <c r="P13" s="152"/>
    </row>
    <row r="14" spans="1:16" x14ac:dyDescent="0.25">
      <c r="A14" s="99"/>
      <c r="B14" s="102"/>
      <c r="C14" s="108"/>
      <c r="D14" s="102"/>
      <c r="E14" s="102"/>
      <c r="F14" s="103"/>
      <c r="G14" s="104"/>
      <c r="H14" s="105">
        <f t="shared" si="0"/>
        <v>0</v>
      </c>
      <c r="I14" s="105" t="str">
        <f>IF(ISBLANK('POSTOS QUE SE ADAPTAN'!A15)," ",(H14/$L$28)*$M$28*$N$28+(H14/$L$28)*$O$28*$P$28)</f>
        <v xml:space="preserve"> </v>
      </c>
      <c r="J14" s="106" t="str">
        <f>IF(ISBLANK('POSTOS QUE SE ADAPTAN'!B15)," ",(I14/$L$28)*$M$28*$N$28+(I14/$L$28)*$O$28*$P$28)</f>
        <v xml:space="preserve"> </v>
      </c>
      <c r="K14" s="107" t="str">
        <f>IF(ISBLANK('POSTOS QUE SE ADAPTAN'!C15)," ",(J14/$L$28)*$M$28*$N$28+(J14/$L$28)*$O$28*$P$28)</f>
        <v xml:space="preserve"> </v>
      </c>
      <c r="L14" s="157"/>
      <c r="M14" s="155"/>
      <c r="N14" s="155"/>
      <c r="O14" s="155"/>
      <c r="P14" s="152"/>
    </row>
    <row r="15" spans="1:16" x14ac:dyDescent="0.25">
      <c r="A15" s="99"/>
      <c r="B15" s="102"/>
      <c r="C15" s="108"/>
      <c r="D15" s="102"/>
      <c r="E15" s="102"/>
      <c r="F15" s="103"/>
      <c r="G15" s="104"/>
      <c r="H15" s="105">
        <f t="shared" si="0"/>
        <v>0</v>
      </c>
      <c r="I15" s="105" t="str">
        <f>IF(ISBLANK('POSTOS QUE SE ADAPTAN'!A16)," ",(H15/$L$28)*$M$28*$N$28+(H15/$L$28)*$O$28*$P$28)</f>
        <v xml:space="preserve"> </v>
      </c>
      <c r="J15" s="106" t="str">
        <f>IF(ISBLANK('POSTOS QUE SE ADAPTAN'!B16)," ",(I15/$L$28)*$M$28*$N$28+(I15/$L$28)*$O$28*$P$28)</f>
        <v xml:space="preserve"> </v>
      </c>
      <c r="K15" s="107" t="str">
        <f>IF(ISBLANK('POSTOS QUE SE ADAPTAN'!C16)," ",(J15/$L$28)*$M$28*$N$28+(J15/$L$28)*$O$28*$P$28)</f>
        <v xml:space="preserve"> </v>
      </c>
      <c r="L15" s="157"/>
      <c r="M15" s="151"/>
      <c r="N15" s="151"/>
      <c r="O15" s="151"/>
      <c r="P15" s="152"/>
    </row>
    <row r="16" spans="1:16" x14ac:dyDescent="0.25">
      <c r="A16" s="99"/>
      <c r="B16" s="102"/>
      <c r="C16" s="108"/>
      <c r="D16" s="102"/>
      <c r="E16" s="102"/>
      <c r="F16" s="103"/>
      <c r="G16" s="104"/>
      <c r="H16" s="105">
        <f t="shared" si="0"/>
        <v>0</v>
      </c>
      <c r="I16" s="105" t="str">
        <f>IF(ISBLANK('POSTOS QUE SE ADAPTAN'!A17)," ",(H16/$L$28)*$M$28*$N$28+(H16/$L$28)*$O$28*$P$28)</f>
        <v xml:space="preserve"> </v>
      </c>
      <c r="J16" s="106" t="str">
        <f>IF(ISBLANK('POSTOS QUE SE ADAPTAN'!B17)," ",(I16/$L$28)*$M$28*$N$28+(I16/$L$28)*$O$28*$P$28)</f>
        <v xml:space="preserve"> </v>
      </c>
      <c r="K16" s="107" t="str">
        <f>IF(ISBLANK('POSTOS QUE SE ADAPTAN'!C17)," ",(J16/$L$28)*$M$28*$N$28+(J16/$L$28)*$O$28*$P$28)</f>
        <v xml:space="preserve"> </v>
      </c>
      <c r="L16" s="157"/>
      <c r="M16" s="151"/>
      <c r="N16" s="151"/>
      <c r="O16" s="151"/>
      <c r="P16" s="152"/>
    </row>
    <row r="17" spans="1:19" x14ac:dyDescent="0.25">
      <c r="A17" s="99"/>
      <c r="B17" s="102"/>
      <c r="C17" s="108"/>
      <c r="D17" s="102"/>
      <c r="E17" s="102"/>
      <c r="F17" s="103"/>
      <c r="G17" s="104"/>
      <c r="H17" s="105">
        <f t="shared" si="0"/>
        <v>0</v>
      </c>
      <c r="I17" s="105" t="str">
        <f>IF(ISBLANK('POSTOS QUE SE ADAPTAN'!A18)," ",(H17/$L$28)*$M$28*$N$28+(H17/$L$28)*$O$28*$P$28)</f>
        <v xml:space="preserve"> </v>
      </c>
      <c r="J17" s="106" t="str">
        <f>IF(ISBLANK('POSTOS QUE SE ADAPTAN'!B18)," ",(I17/$L$28)*$M$28*$N$28+(I17/$L$28)*$O$28*$P$28)</f>
        <v xml:space="preserve"> </v>
      </c>
      <c r="K17" s="107" t="str">
        <f>IF(ISBLANK('POSTOS QUE SE ADAPTAN'!C18)," ",(J17/$L$28)*$M$28*$N$28+(J17/$L$28)*$O$28*$P$28)</f>
        <v xml:space="preserve"> </v>
      </c>
      <c r="L17" s="157"/>
      <c r="M17" s="151"/>
      <c r="N17" s="151"/>
      <c r="O17" s="151"/>
      <c r="P17" s="159"/>
    </row>
    <row r="18" spans="1:19" x14ac:dyDescent="0.25">
      <c r="A18" s="99"/>
      <c r="B18" s="102"/>
      <c r="C18" s="108"/>
      <c r="D18" s="102"/>
      <c r="E18" s="102"/>
      <c r="F18" s="103"/>
      <c r="G18" s="104"/>
      <c r="H18" s="105">
        <f t="shared" si="0"/>
        <v>0</v>
      </c>
      <c r="I18" s="105" t="str">
        <f>IF(ISBLANK('POSTOS QUE SE ADAPTAN'!A19)," ",(H18/$L$28)*$M$28*$N$28+(H18/$L$28)*$O$28*$P$28)</f>
        <v xml:space="preserve"> </v>
      </c>
      <c r="J18" s="106" t="str">
        <f>IF(ISBLANK('POSTOS QUE SE ADAPTAN'!B19)," ",(I18/$L$28)*$M$28*$N$28+(I18/$L$28)*$O$28*$P$28)</f>
        <v xml:space="preserve"> </v>
      </c>
      <c r="K18" s="107" t="str">
        <f>IF(ISBLANK('POSTOS QUE SE ADAPTAN'!C19)," ",(J18/$L$28)*$M$28*$N$28+(J18/$L$28)*$O$28*$P$28)</f>
        <v xml:space="preserve"> </v>
      </c>
      <c r="L18" s="157"/>
      <c r="M18" s="151"/>
      <c r="N18" s="151"/>
      <c r="O18" s="151"/>
      <c r="P18" s="159"/>
    </row>
    <row r="19" spans="1:19" x14ac:dyDescent="0.25">
      <c r="A19" s="99"/>
      <c r="B19" s="102"/>
      <c r="C19" s="108"/>
      <c r="D19" s="102"/>
      <c r="E19" s="102"/>
      <c r="F19" s="103"/>
      <c r="G19" s="104"/>
      <c r="H19" s="105">
        <f t="shared" si="0"/>
        <v>0</v>
      </c>
      <c r="I19" s="105" t="str">
        <f>IF(ISBLANK('POSTOS QUE SE ADAPTAN'!A20)," ",(H19/$L$28)*$M$28*$N$28+(H19/$L$28)*$O$28*$P$28)</f>
        <v xml:space="preserve"> </v>
      </c>
      <c r="J19" s="106" t="str">
        <f>IF(ISBLANK('POSTOS QUE SE ADAPTAN'!B20)," ",(I19/$L$28)*$M$28*$N$28+(I19/$L$28)*$O$28*$P$28)</f>
        <v xml:space="preserve"> </v>
      </c>
      <c r="K19" s="107" t="str">
        <f>IF(ISBLANK('POSTOS QUE SE ADAPTAN'!C20)," ",(J19/$L$28)*$M$28*$N$28+(J19/$L$28)*$O$28*$P$28)</f>
        <v xml:space="preserve"> </v>
      </c>
      <c r="L19" s="157"/>
      <c r="M19" s="151"/>
      <c r="N19" s="151"/>
      <c r="O19" s="151"/>
      <c r="P19" s="159"/>
    </row>
    <row r="20" spans="1:19" x14ac:dyDescent="0.25">
      <c r="A20" s="99"/>
      <c r="B20" s="102"/>
      <c r="C20" s="108"/>
      <c r="D20" s="102"/>
      <c r="E20" s="102"/>
      <c r="F20" s="103"/>
      <c r="G20" s="104"/>
      <c r="H20" s="105">
        <f t="shared" si="0"/>
        <v>0</v>
      </c>
      <c r="I20" s="105" t="str">
        <f>IF(ISBLANK('POSTOS QUE SE ADAPTAN'!A21)," ",(H20/$L$28)*$M$28*$N$28+(H20/$L$28)*$O$28*$P$28)</f>
        <v xml:space="preserve"> </v>
      </c>
      <c r="J20" s="106" t="str">
        <f>IF(ISBLANK('POSTOS QUE SE ADAPTAN'!B21)," ",(I20/$L$28)*$M$28*$N$28+(I20/$L$28)*$O$28*$P$28)</f>
        <v xml:space="preserve"> </v>
      </c>
      <c r="K20" s="107" t="str">
        <f>IF(ISBLANK('POSTOS QUE SE ADAPTAN'!C21)," ",(J20/$L$28)*$M$28*$N$28+(J20/$L$28)*$O$28*$P$28)</f>
        <v xml:space="preserve"> </v>
      </c>
      <c r="L20" s="157"/>
      <c r="M20" s="151"/>
      <c r="N20" s="151"/>
      <c r="O20" s="151"/>
      <c r="P20" s="159"/>
    </row>
    <row r="21" spans="1:19" x14ac:dyDescent="0.25">
      <c r="A21" s="99"/>
      <c r="B21" s="102"/>
      <c r="C21" s="108"/>
      <c r="D21" s="102"/>
      <c r="E21" s="102"/>
      <c r="F21" s="103"/>
      <c r="G21" s="104"/>
      <c r="H21" s="105">
        <f t="shared" si="0"/>
        <v>0</v>
      </c>
      <c r="I21" s="105" t="str">
        <f>IF(ISBLANK('POSTOS QUE SE ADAPTAN'!A22)," ",(H21/$L$28)*$M$28*$N$28+(H21/$L$28)*$O$28*$P$28)</f>
        <v xml:space="preserve"> </v>
      </c>
      <c r="J21" s="106" t="str">
        <f>IF(ISBLANK('POSTOS QUE SE ADAPTAN'!B22)," ",(I21/$L$28)*$M$28*$N$28+(I21/$L$28)*$O$28*$P$28)</f>
        <v xml:space="preserve"> </v>
      </c>
      <c r="K21" s="107" t="str">
        <f>IF(ISBLANK('POSTOS QUE SE ADAPTAN'!C22)," ",(J21/$L$28)*$M$28*$N$28+(J21/$L$28)*$O$28*$P$28)</f>
        <v xml:space="preserve"> </v>
      </c>
      <c r="L21" s="157"/>
      <c r="M21" s="151"/>
      <c r="N21" s="151"/>
      <c r="O21" s="151"/>
      <c r="P21" s="159"/>
    </row>
    <row r="22" spans="1:19" x14ac:dyDescent="0.25">
      <c r="A22" s="99"/>
      <c r="B22" s="102"/>
      <c r="C22" s="108"/>
      <c r="D22" s="102"/>
      <c r="E22" s="102"/>
      <c r="F22" s="103"/>
      <c r="G22" s="104"/>
      <c r="H22" s="105">
        <f t="shared" si="0"/>
        <v>0</v>
      </c>
      <c r="I22" s="105" t="str">
        <f>IF(ISBLANK('POSTOS QUE SE ADAPTAN'!A23)," ",(H22/$L$28)*$M$28*$N$28+(H22/$L$28)*$O$28*$P$28)</f>
        <v xml:space="preserve"> </v>
      </c>
      <c r="J22" s="106" t="str">
        <f>IF(ISBLANK('POSTOS QUE SE ADAPTAN'!B23)," ",(I22/$L$28)*$M$28*$N$28+(I22/$L$28)*$O$28*$P$28)</f>
        <v xml:space="preserve"> </v>
      </c>
      <c r="K22" s="107" t="str">
        <f>IF(ISBLANK('POSTOS QUE SE ADAPTAN'!C23)," ",(J22/$L$28)*$M$28*$N$28+(J22/$L$28)*$O$28*$P$28)</f>
        <v xml:space="preserve"> </v>
      </c>
      <c r="L22" s="157"/>
      <c r="M22" s="151"/>
      <c r="N22" s="151"/>
      <c r="O22" s="151"/>
      <c r="P22" s="159"/>
    </row>
    <row r="23" spans="1:19" x14ac:dyDescent="0.25">
      <c r="A23" s="99"/>
      <c r="B23" s="102"/>
      <c r="C23" s="108"/>
      <c r="D23" s="102"/>
      <c r="E23" s="102"/>
      <c r="F23" s="103"/>
      <c r="G23" s="104"/>
      <c r="H23" s="105">
        <f t="shared" si="0"/>
        <v>0</v>
      </c>
      <c r="I23" s="105" t="str">
        <f>IF(ISBLANK('POSTOS QUE SE ADAPTAN'!A24)," ",(H23/$L$28)*$M$28*$N$28+(H23/$L$28)*$O$28*$P$28)</f>
        <v xml:space="preserve"> </v>
      </c>
      <c r="J23" s="106" t="str">
        <f>IF(ISBLANK('POSTOS QUE SE ADAPTAN'!B24)," ",(I23/$L$28)*$M$28*$N$28+(I23/$L$28)*$O$28*$P$28)</f>
        <v xml:space="preserve"> </v>
      </c>
      <c r="K23" s="107" t="str">
        <f>IF(ISBLANK('POSTOS QUE SE ADAPTAN'!C24)," ",(J23/$L$28)*$M$28*$N$28+(J23/$L$28)*$O$28*$P$28)</f>
        <v xml:space="preserve"> </v>
      </c>
      <c r="L23" s="157"/>
      <c r="M23" s="151"/>
      <c r="N23" s="151"/>
      <c r="O23" s="151"/>
      <c r="P23" s="159"/>
    </row>
    <row r="24" spans="1:19" x14ac:dyDescent="0.25">
      <c r="A24" s="99"/>
      <c r="B24" s="102"/>
      <c r="C24" s="108"/>
      <c r="D24" s="102"/>
      <c r="E24" s="102"/>
      <c r="F24" s="103"/>
      <c r="G24" s="104"/>
      <c r="H24" s="105">
        <f t="shared" si="0"/>
        <v>0</v>
      </c>
      <c r="I24" s="105" t="str">
        <f>IF(ISBLANK('POSTOS QUE SE ADAPTAN'!A25)," ",(H24/$L$28)*$M$28*$N$28+(H24/$L$28)*$O$28*$P$28)</f>
        <v xml:space="preserve"> </v>
      </c>
      <c r="J24" s="106" t="str">
        <f>IF(ISBLANK('POSTOS QUE SE ADAPTAN'!B25)," ",(I24/$L$28)*$M$28*$N$28+(I24/$L$28)*$O$28*$P$28)</f>
        <v xml:space="preserve"> </v>
      </c>
      <c r="K24" s="107" t="str">
        <f>IF(ISBLANK('POSTOS QUE SE ADAPTAN'!C25)," ",(J24/$L$28)*$M$28*$N$28+(J24/$L$28)*$O$28*$P$28)</f>
        <v xml:space="preserve"> </v>
      </c>
      <c r="L24" s="157"/>
      <c r="M24" s="151"/>
      <c r="N24" s="151"/>
      <c r="O24" s="151"/>
      <c r="P24" s="159"/>
    </row>
    <row r="25" spans="1:19" x14ac:dyDescent="0.25">
      <c r="A25" s="99"/>
      <c r="B25" s="102"/>
      <c r="C25" s="108"/>
      <c r="D25" s="102"/>
      <c r="E25" s="102"/>
      <c r="F25" s="103"/>
      <c r="G25" s="104"/>
      <c r="H25" s="105">
        <f t="shared" si="0"/>
        <v>0</v>
      </c>
      <c r="I25" s="105" t="str">
        <f>IF(ISBLANK('POSTOS QUE SE ADAPTAN'!A26)," ",(H25/$L$28)*$M$28*$N$28+(H25/$L$28)*$O$28*$P$28)</f>
        <v xml:space="preserve"> </v>
      </c>
      <c r="J25" s="106" t="str">
        <f>IF(ISBLANK('POSTOS QUE SE ADAPTAN'!B26)," ",(I25/$L$28)*$M$28*$N$28+(I25/$L$28)*$O$28*$P$28)</f>
        <v xml:space="preserve"> </v>
      </c>
      <c r="K25" s="107" t="str">
        <f>IF(ISBLANK('POSTOS QUE SE ADAPTAN'!C26)," ",(J25/$L$28)*$M$28*$N$28+(J25/$L$28)*$O$28*$P$28)</f>
        <v xml:space="preserve"> </v>
      </c>
      <c r="L25" s="157"/>
      <c r="M25" s="151"/>
      <c r="N25" s="151"/>
      <c r="O25" s="151"/>
      <c r="P25" s="159"/>
    </row>
    <row r="26" spans="1:19" ht="22.5" customHeight="1" x14ac:dyDescent="0.25">
      <c r="A26" s="198" t="s">
        <v>99</v>
      </c>
      <c r="B26" s="198"/>
      <c r="C26" s="198"/>
      <c r="D26" s="198"/>
      <c r="E26" s="199"/>
      <c r="F26" s="199"/>
      <c r="G26" s="109" t="s">
        <v>53</v>
      </c>
      <c r="H26" s="110">
        <f>SUM(H11:H25)</f>
        <v>0</v>
      </c>
      <c r="I26" s="110">
        <f>SUM(I11:I25)</f>
        <v>0</v>
      </c>
      <c r="J26" s="111"/>
      <c r="K26" s="112"/>
      <c r="L26" s="157"/>
      <c r="M26" s="160"/>
      <c r="N26" s="160"/>
      <c r="O26" s="160"/>
      <c r="P26" s="160"/>
      <c r="S26" s="113"/>
    </row>
    <row r="27" spans="1:19" ht="17.25" customHeight="1" x14ac:dyDescent="0.25">
      <c r="A27" s="68"/>
      <c r="B27" s="68"/>
      <c r="C27" s="68"/>
      <c r="D27" s="68"/>
      <c r="E27" s="68"/>
      <c r="F27" s="68"/>
      <c r="G27" s="68"/>
      <c r="H27" s="114"/>
      <c r="I27" s="40"/>
      <c r="J27" s="115"/>
      <c r="K27" s="116"/>
      <c r="L27" s="161" t="s">
        <v>54</v>
      </c>
      <c r="M27" s="161" t="s">
        <v>55</v>
      </c>
      <c r="N27" s="161" t="s">
        <v>56</v>
      </c>
      <c r="O27" s="161" t="s">
        <v>57</v>
      </c>
      <c r="P27" s="161" t="s">
        <v>56</v>
      </c>
      <c r="Q27"/>
      <c r="S27" s="113"/>
    </row>
    <row r="28" spans="1:19" ht="18" customHeight="1" x14ac:dyDescent="0.25">
      <c r="A28" s="41"/>
      <c r="B28" s="41"/>
      <c r="C28" s="41"/>
      <c r="D28" s="41"/>
      <c r="E28" s="200" t="s">
        <v>98</v>
      </c>
      <c r="F28" s="200"/>
      <c r="G28" s="200"/>
      <c r="H28" s="118">
        <f>H26</f>
        <v>0</v>
      </c>
      <c r="I28" s="119">
        <f>I26</f>
        <v>0</v>
      </c>
      <c r="J28" s="120"/>
      <c r="K28" s="121"/>
      <c r="L28" s="162">
        <f>COUNTA('POSTOS QUE SE ADAPTAN'!A12:A26)</f>
        <v>0</v>
      </c>
      <c r="M28" s="162">
        <f>COUNTIF('POSTOS QUE SE ADAPTAN'!H12:H26,"SI")</f>
        <v>0</v>
      </c>
      <c r="N28" s="163">
        <v>1</v>
      </c>
      <c r="O28" s="162">
        <f>INT(L28-M28)</f>
        <v>0</v>
      </c>
      <c r="P28" s="163">
        <f>IF(OR(A33="SI",F33&gt;=G33),IF(D33&lt;6,$O$37,IF(D33&lt;11,$O$38,$O$39)),IF(D33&lt;6,$P$37,IF(D33&lt;11,$P$38,$P$39)))</f>
        <v>1</v>
      </c>
      <c r="Q28"/>
      <c r="S28" s="113"/>
    </row>
    <row r="29" spans="1:19" ht="9" customHeight="1" x14ac:dyDescent="0.25">
      <c r="A29" s="68"/>
      <c r="B29" s="68"/>
      <c r="C29" s="68"/>
      <c r="D29" s="68"/>
      <c r="E29" s="68"/>
      <c r="F29" s="68"/>
      <c r="G29" s="68"/>
      <c r="H29" s="114"/>
      <c r="I29" s="114"/>
      <c r="J29" s="123"/>
      <c r="K29" s="124"/>
      <c r="L29" s="164"/>
      <c r="M29" s="151"/>
      <c r="N29" s="151"/>
      <c r="O29" s="151"/>
      <c r="P29" s="165"/>
      <c r="S29" s="113"/>
    </row>
    <row r="30" spans="1:19" ht="39" customHeight="1" x14ac:dyDescent="0.25">
      <c r="A30" s="201" t="s">
        <v>58</v>
      </c>
      <c r="B30" s="201"/>
      <c r="C30" s="201"/>
      <c r="D30" s="201"/>
      <c r="E30" s="201"/>
      <c r="F30" s="201"/>
      <c r="G30" s="201"/>
      <c r="H30" s="201"/>
      <c r="I30" s="201"/>
      <c r="J30" s="125"/>
      <c r="K30" s="126"/>
      <c r="L30" s="166"/>
      <c r="M30" s="151"/>
      <c r="N30" s="151"/>
      <c r="O30" s="151"/>
      <c r="P30" s="165"/>
      <c r="S30" s="113"/>
    </row>
    <row r="31" spans="1:19" ht="16.5" customHeight="1" x14ac:dyDescent="0.25">
      <c r="A31" s="127"/>
      <c r="B31" s="128"/>
      <c r="C31" s="128"/>
      <c r="D31" s="128"/>
      <c r="E31" s="128"/>
      <c r="F31" s="128"/>
      <c r="G31" s="128"/>
      <c r="H31" s="128"/>
      <c r="I31" s="128"/>
      <c r="J31" s="129"/>
      <c r="K31" s="130"/>
      <c r="L31" s="167"/>
      <c r="M31" s="151"/>
      <c r="N31" s="151"/>
      <c r="O31" s="151"/>
      <c r="P31" s="165"/>
      <c r="S31" s="113"/>
    </row>
    <row r="32" spans="1:19" ht="39" customHeight="1" x14ac:dyDescent="0.3">
      <c r="A32" s="3" t="s">
        <v>59</v>
      </c>
      <c r="B32" s="1" t="s">
        <v>60</v>
      </c>
      <c r="C32" s="1" t="s">
        <v>61</v>
      </c>
      <c r="D32" s="1" t="s">
        <v>62</v>
      </c>
      <c r="E32" s="202" t="s">
        <v>105</v>
      </c>
      <c r="F32" s="203" t="s">
        <v>106</v>
      </c>
      <c r="G32" s="1" t="s">
        <v>63</v>
      </c>
      <c r="I32"/>
      <c r="J32" s="131"/>
      <c r="K32" s="132"/>
      <c r="L32" s="168"/>
      <c r="P32" s="168"/>
      <c r="S32" s="113"/>
    </row>
    <row r="33" spans="1:19" ht="45" customHeight="1" x14ac:dyDescent="0.3">
      <c r="A33" s="133" t="s">
        <v>64</v>
      </c>
      <c r="B33" s="134"/>
      <c r="C33" s="134"/>
      <c r="D33" s="135">
        <f>DAYS360(B33,C33)/360</f>
        <v>0</v>
      </c>
      <c r="E33" s="204"/>
      <c r="F33" s="204"/>
      <c r="G33" s="1">
        <f>INT(E33/2)</f>
        <v>0</v>
      </c>
      <c r="I33"/>
      <c r="J33" s="131"/>
      <c r="K33" s="132"/>
      <c r="L33" s="168"/>
      <c r="P33" s="168"/>
      <c r="S33" s="113"/>
    </row>
    <row r="34" spans="1:19" ht="14.25" customHeight="1" x14ac:dyDescent="0.25">
      <c r="A34" s="136"/>
      <c r="B34" s="136"/>
      <c r="C34" s="137"/>
      <c r="D34" s="137"/>
      <c r="E34" s="205" t="s">
        <v>104</v>
      </c>
      <c r="F34" s="206"/>
      <c r="G34" s="138"/>
      <c r="H34" s="117"/>
      <c r="I34" s="122"/>
      <c r="J34" s="139"/>
      <c r="K34" s="140"/>
      <c r="L34" s="162"/>
      <c r="M34" s="162"/>
      <c r="N34" s="163"/>
      <c r="O34" s="162"/>
      <c r="P34" s="163"/>
      <c r="S34" s="113"/>
    </row>
    <row r="35" spans="1:19" ht="18.75" customHeight="1" x14ac:dyDescent="0.25">
      <c r="A35" s="141"/>
      <c r="B35" s="141"/>
      <c r="C35" s="141"/>
      <c r="D35" s="142"/>
      <c r="E35" s="142"/>
      <c r="F35" s="142"/>
      <c r="G35" s="142"/>
      <c r="H35" s="142"/>
      <c r="I35" s="142"/>
      <c r="J35" s="143"/>
      <c r="K35" s="144"/>
      <c r="L35" s="169"/>
      <c r="M35" s="169"/>
      <c r="N35" s="190" t="s">
        <v>65</v>
      </c>
      <c r="O35" s="190"/>
      <c r="P35" s="190"/>
      <c r="S35" s="113"/>
    </row>
    <row r="36" spans="1:19" ht="18.75" customHeight="1" x14ac:dyDescent="0.25">
      <c r="A36" s="141"/>
      <c r="B36" s="141"/>
      <c r="C36" s="141"/>
      <c r="D36" s="142"/>
      <c r="E36" s="142"/>
      <c r="F36" s="142"/>
      <c r="G36" s="142"/>
      <c r="H36" s="142"/>
      <c r="I36" s="142"/>
      <c r="J36" s="143"/>
      <c r="K36" s="144"/>
      <c r="L36" s="169"/>
      <c r="M36" s="169"/>
      <c r="N36" s="170" t="s">
        <v>62</v>
      </c>
      <c r="O36" s="170" t="s">
        <v>66</v>
      </c>
      <c r="P36" s="170" t="s">
        <v>67</v>
      </c>
      <c r="S36" s="113"/>
    </row>
    <row r="37" spans="1:19" ht="18.75" customHeight="1" x14ac:dyDescent="0.25">
      <c r="A37" s="141"/>
      <c r="B37" s="141"/>
      <c r="C37" s="141"/>
      <c r="D37" s="195" t="s">
        <v>68</v>
      </c>
      <c r="E37" s="195"/>
      <c r="F37" s="142"/>
      <c r="G37" s="142"/>
      <c r="H37" s="142"/>
      <c r="I37" s="142"/>
      <c r="J37" s="143"/>
      <c r="K37" s="144"/>
      <c r="L37" s="169"/>
      <c r="M37" s="169"/>
      <c r="N37" s="170">
        <v>5</v>
      </c>
      <c r="O37" s="171">
        <v>1</v>
      </c>
      <c r="P37" s="171">
        <v>0.8</v>
      </c>
      <c r="S37" s="113"/>
    </row>
    <row r="38" spans="1:19" ht="18.75" customHeight="1" x14ac:dyDescent="0.25">
      <c r="A38" s="141"/>
      <c r="B38" s="141"/>
      <c r="C38" s="141"/>
      <c r="D38" s="196"/>
      <c r="E38" s="196"/>
      <c r="F38" s="142"/>
      <c r="G38" s="142"/>
      <c r="H38" s="142"/>
      <c r="I38" s="142"/>
      <c r="J38" s="143"/>
      <c r="K38" s="144"/>
      <c r="L38" s="169"/>
      <c r="M38" s="169"/>
      <c r="N38" s="170" t="s">
        <v>69</v>
      </c>
      <c r="O38" s="171">
        <v>0.75</v>
      </c>
      <c r="P38" s="171">
        <v>0.6</v>
      </c>
      <c r="S38" s="113"/>
    </row>
    <row r="39" spans="1:19" ht="45" customHeight="1" x14ac:dyDescent="0.25">
      <c r="A39" s="141"/>
      <c r="B39" s="141"/>
      <c r="C39" s="141"/>
      <c r="D39" s="197" t="s">
        <v>38</v>
      </c>
      <c r="E39" s="197"/>
      <c r="F39" s="142"/>
      <c r="G39" s="142"/>
      <c r="H39" s="142"/>
      <c r="I39" s="142"/>
      <c r="J39" s="143"/>
      <c r="K39" s="144"/>
      <c r="L39" s="169"/>
      <c r="M39" s="169"/>
      <c r="N39" s="170">
        <v>11</v>
      </c>
      <c r="O39" s="171">
        <v>0.7</v>
      </c>
      <c r="P39" s="171">
        <v>0.55000000000000004</v>
      </c>
      <c r="S39" s="113"/>
    </row>
    <row r="40" spans="1:19" ht="16.5" customHeight="1" x14ac:dyDescent="0.3">
      <c r="S40" s="113"/>
    </row>
    <row r="41" spans="1:19" ht="16.5" customHeight="1" x14ac:dyDescent="0.3">
      <c r="S41" s="113"/>
    </row>
    <row r="42" spans="1:19" ht="16.5" customHeight="1" x14ac:dyDescent="0.3">
      <c r="S42" s="113"/>
    </row>
  </sheetData>
  <sheetProtection algorithmName="SHA-512" hashValue="A/sDCg78kNIIxxhDK5yZBFtWGfD9VCCwUvsR6ynTona5IjIk8J2lk0zSQwQZlyEyO0srcLgQYj8pEBs+GC+SYw==" saltValue="jqqMoECKG75mRW+IL9VAWA==" spinCount="100000" sheet="1" objects="1" scenarios="1"/>
  <mergeCells count="14">
    <mergeCell ref="D37:E37"/>
    <mergeCell ref="D38:E38"/>
    <mergeCell ref="D39:E39"/>
    <mergeCell ref="A26:D26"/>
    <mergeCell ref="E26:F26"/>
    <mergeCell ref="E28:G28"/>
    <mergeCell ref="A30:I30"/>
    <mergeCell ref="E34:F34"/>
    <mergeCell ref="N35:P35"/>
    <mergeCell ref="A1:C1"/>
    <mergeCell ref="D1:K1"/>
    <mergeCell ref="G4:K4"/>
    <mergeCell ref="E5:K5"/>
    <mergeCell ref="E6:K6"/>
  </mergeCells>
  <pageMargins left="0.70833333333333304" right="0.70833333333333304" top="0.35416666666666702" bottom="0.15763888888888899" header="0.511811023622047" footer="0.511811023622047"/>
  <pageSetup paperSize="9" fitToHeight="0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desplegables!$C$2:$C$5</xm:f>
          </x14:formula1>
          <x14:formula2>
            <xm:f>0</xm:f>
          </x14:formula2>
          <xm:sqref>A11:A25</xm:sqref>
        </x14:dataValidation>
        <x14:dataValidation type="list" allowBlank="1" showInputMessage="1" showErrorMessage="1" xr:uid="{00000000-0002-0000-0100-000001000000}">
          <x14:formula1>
            <xm:f>desplegables!$A$2:$A$4</xm:f>
          </x14:formula1>
          <x14:formula2>
            <xm:f>0</xm:f>
          </x14:formula2>
          <xm:sqref>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zoomScale="75" zoomScaleNormal="75" workbookViewId="0">
      <selection activeCell="D22" sqref="D22"/>
    </sheetView>
  </sheetViews>
  <sheetFormatPr baseColWidth="10" defaultColWidth="9.140625" defaultRowHeight="15" x14ac:dyDescent="0.25"/>
  <cols>
    <col min="1" max="1" width="20" customWidth="1"/>
    <col min="2" max="2" width="23" customWidth="1"/>
    <col min="3" max="3" width="18" customWidth="1"/>
    <col min="4" max="4" width="87" customWidth="1"/>
    <col min="5" max="5" width="44" customWidth="1"/>
    <col min="6" max="1025" width="10.7109375" customWidth="1"/>
  </cols>
  <sheetData>
    <row r="1" spans="1:5" ht="16.5" x14ac:dyDescent="0.3">
      <c r="A1" s="145" t="s">
        <v>70</v>
      </c>
      <c r="B1" s="145" t="s">
        <v>71</v>
      </c>
      <c r="C1" s="146" t="s">
        <v>72</v>
      </c>
      <c r="D1" s="145" t="s">
        <v>73</v>
      </c>
      <c r="E1" s="145" t="s">
        <v>74</v>
      </c>
    </row>
    <row r="2" spans="1:5" ht="16.5" x14ac:dyDescent="0.3">
      <c r="A2" t="s">
        <v>64</v>
      </c>
      <c r="B2" s="4"/>
      <c r="C2" s="4"/>
      <c r="D2" s="4"/>
      <c r="E2" s="4"/>
    </row>
    <row r="3" spans="1:5" ht="16.5" x14ac:dyDescent="0.3">
      <c r="A3" s="4" t="s">
        <v>75</v>
      </c>
      <c r="C3" s="4" t="s">
        <v>76</v>
      </c>
      <c r="D3" s="147" t="s">
        <v>77</v>
      </c>
      <c r="E3" s="24" t="s">
        <v>78</v>
      </c>
    </row>
    <row r="4" spans="1:5" ht="16.5" x14ac:dyDescent="0.3">
      <c r="A4" s="4" t="s">
        <v>79</v>
      </c>
      <c r="B4" t="s">
        <v>80</v>
      </c>
      <c r="C4" s="4" t="s">
        <v>52</v>
      </c>
      <c r="D4" s="147" t="s">
        <v>81</v>
      </c>
      <c r="E4" s="24" t="s">
        <v>82</v>
      </c>
    </row>
    <row r="5" spans="1:5" ht="16.5" x14ac:dyDescent="0.3">
      <c r="A5" s="145" t="s">
        <v>83</v>
      </c>
      <c r="B5" s="4" t="s">
        <v>84</v>
      </c>
      <c r="C5" s="4" t="s">
        <v>85</v>
      </c>
      <c r="D5" s="147" t="s">
        <v>86</v>
      </c>
      <c r="E5" s="24" t="s">
        <v>87</v>
      </c>
    </row>
    <row r="6" spans="1:5" ht="16.5" x14ac:dyDescent="0.3">
      <c r="A6" s="4" t="s">
        <v>88</v>
      </c>
      <c r="B6" s="4" t="s">
        <v>94</v>
      </c>
      <c r="C6" s="4"/>
      <c r="E6" s="24" t="s">
        <v>90</v>
      </c>
    </row>
    <row r="7" spans="1:5" ht="16.5" x14ac:dyDescent="0.3">
      <c r="A7" s="4" t="s">
        <v>91</v>
      </c>
      <c r="B7" s="4" t="s">
        <v>89</v>
      </c>
      <c r="C7" s="4"/>
    </row>
    <row r="8" spans="1:5" ht="9.75" customHeight="1" x14ac:dyDescent="0.3">
      <c r="A8" s="4" t="s">
        <v>93</v>
      </c>
      <c r="B8" s="4" t="s">
        <v>92</v>
      </c>
      <c r="C8" s="4"/>
    </row>
    <row r="9" spans="1:5" ht="9.75" customHeight="1" x14ac:dyDescent="0.3">
      <c r="B9" s="4"/>
      <c r="C9" s="4"/>
    </row>
    <row r="10" spans="1:5" ht="9.75" customHeight="1" x14ac:dyDescent="0.3">
      <c r="C10" s="4"/>
    </row>
    <row r="11" spans="1:5" x14ac:dyDescent="0.25">
      <c r="B11" s="148" t="s">
        <v>95</v>
      </c>
    </row>
    <row r="12" spans="1:5" ht="16.5" x14ac:dyDescent="0.3">
      <c r="A12" s="145" t="s">
        <v>96</v>
      </c>
    </row>
    <row r="13" spans="1:5" ht="16.5" x14ac:dyDescent="0.3">
      <c r="A13" s="145"/>
    </row>
    <row r="14" spans="1:5" ht="16.5" x14ac:dyDescent="0.3">
      <c r="A14" s="4" t="s">
        <v>84</v>
      </c>
    </row>
    <row r="15" spans="1:5" ht="16.5" x14ac:dyDescent="0.3">
      <c r="A15" s="4" t="s">
        <v>97</v>
      </c>
    </row>
    <row r="20" spans="1:1" ht="16.5" x14ac:dyDescent="0.3">
      <c r="A20" s="145" t="s">
        <v>70</v>
      </c>
    </row>
    <row r="22" spans="1:1" ht="16.5" x14ac:dyDescent="0.3">
      <c r="A22" s="4" t="s">
        <v>75</v>
      </c>
    </row>
    <row r="23" spans="1:1" ht="16.5" x14ac:dyDescent="0.3">
      <c r="A23" s="4" t="s">
        <v>79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POSTOS QUE SE ADAPTAN</vt:lpstr>
      <vt:lpstr>FACTURAS</vt:lpstr>
      <vt:lpstr>desplegables</vt:lpstr>
      <vt:lpstr>FACTURAS!Área_de_impresión</vt:lpstr>
      <vt:lpstr>'POSTOS QUE SE ADAPTAN'!Área_de_impresión</vt:lpstr>
      <vt:lpstr>'POSTOS QUE SE ADAPTAN'!SUBCEE_Datos1</vt:lpstr>
      <vt:lpstr>FACTURAS!SUBCEE_Datos2</vt:lpstr>
      <vt:lpstr>FACTURAS!SUBCEE_Datos3</vt:lpstr>
      <vt:lpstr>'POSTOS QUE SE ADAPTAN'!SUBCEE_DatosTotales1</vt:lpstr>
      <vt:lpstr>FACTURAS!SUBCEE_DatosTotales2</vt:lpstr>
      <vt:lpstr>'POSTOS QUE SE ADAPTAN'!Títulos_a_imprimir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Panchi García Cao</dc:creator>
  <dc:description/>
  <cp:lastModifiedBy>Usuario de Windows</cp:lastModifiedBy>
  <cp:revision>29</cp:revision>
  <cp:lastPrinted>2025-03-24T19:40:27Z</cp:lastPrinted>
  <dcterms:created xsi:type="dcterms:W3CDTF">2018-12-11T15:54:14Z</dcterms:created>
  <dcterms:modified xsi:type="dcterms:W3CDTF">2025-05-28T10:13:01Z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