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03237EEB-CC9F-47E7-87F8-71EA82E9BE94}" xr6:coauthVersionLast="36" xr6:coauthVersionMax="47" xr10:uidLastSave="{00000000-0000-0000-0000-000000000000}"/>
  <bookViews>
    <workbookView xWindow="5760" yWindow="1890" windowWidth="28800" windowHeight="15195" tabRatio="500" xr2:uid="{00000000-000D-0000-FFFF-FFFF00000000}"/>
  </bookViews>
  <sheets>
    <sheet name="concesión 2025" sheetId="1" r:id="rId1"/>
    <sheet name="xustificacion 2025" sheetId="2" r:id="rId2"/>
    <sheet name="formula" sheetId="3" state="hidden" r:id="rId3"/>
    <sheet name="despregables" sheetId="4" r:id="rId4"/>
    <sheet name="Resolucións" sheetId="5" state="hidden" r:id="rId5"/>
    <sheet name="composición UAAP" sheetId="6" r:id="rId6"/>
    <sheet name="Hoja1" sheetId="7" r:id="rId7"/>
    <sheet name="Hoja2" sheetId="8" r:id="rId8"/>
  </sheets>
  <externalReferences>
    <externalReference r:id="rId9"/>
    <externalReference r:id="rId10"/>
  </externalReferences>
  <definedNames>
    <definedName name="_xlnm._FilterDatabase" localSheetId="0">'concesión 2025'!$A$28:$S$95</definedName>
    <definedName name="_xlnm.Print_Area" localSheetId="0">'concesión 2025'!$A$1:$X$101</definedName>
    <definedName name="_xlnm.Print_Area" localSheetId="4">Resolucións!$T$11:$AR$102</definedName>
    <definedName name="_xlnm.Print_Area" localSheetId="1">'xustificacion 2025'!$A$1:$W$98</definedName>
    <definedName name="OLE_LINK1" localSheetId="0">'concesión 2025'!$L$27</definedName>
    <definedName name="SUBCEE_Datos1" localSheetId="0">'concesión 2025'!$A$14:$V$21</definedName>
    <definedName name="SUBCEE_Datos2" localSheetId="0">'concesión 2025'!$A$30:$Q$90</definedName>
    <definedName name="_xlnm.Print_Titles" localSheetId="0">'concesión 2025'!$1:$4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6" i="1" l="1"/>
  <c r="V89" i="2" l="1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29" i="2"/>
  <c r="S1" i="2" l="1"/>
  <c r="I19" i="2" l="1"/>
  <c r="I18" i="2"/>
  <c r="I17" i="2"/>
  <c r="I16" i="2"/>
  <c r="I15" i="2"/>
  <c r="I14" i="2"/>
  <c r="C18" i="2"/>
  <c r="C17" i="2"/>
  <c r="C16" i="2"/>
  <c r="C15" i="2"/>
  <c r="C14" i="2"/>
  <c r="H32" i="6"/>
  <c r="H33" i="6" s="1"/>
  <c r="H34" i="6" s="1"/>
  <c r="H35" i="6" s="1"/>
  <c r="H36" i="6" s="1"/>
  <c r="H37" i="6" s="1"/>
  <c r="H38" i="6" s="1"/>
  <c r="H39" i="6" s="1"/>
  <c r="L29" i="6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O27" i="6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N27" i="6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H27" i="6"/>
  <c r="H28" i="6" s="1"/>
  <c r="H29" i="6" s="1"/>
  <c r="H30" i="6" s="1"/>
  <c r="H31" i="6" s="1"/>
  <c r="O26" i="6"/>
  <c r="N26" i="6"/>
  <c r="L26" i="6"/>
  <c r="L27" i="6" s="1"/>
  <c r="L28" i="6" s="1"/>
  <c r="K26" i="6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I26" i="6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H26" i="6"/>
  <c r="AJ99" i="5"/>
  <c r="AN98" i="5"/>
  <c r="AI98" i="5"/>
  <c r="AF98" i="5"/>
  <c r="Y98" i="5"/>
  <c r="X98" i="5"/>
  <c r="W98" i="5"/>
  <c r="V98" i="5"/>
  <c r="U98" i="5"/>
  <c r="T98" i="5"/>
  <c r="G98" i="5"/>
  <c r="F98" i="5"/>
  <c r="E98" i="5"/>
  <c r="D98" i="5"/>
  <c r="C98" i="5"/>
  <c r="B98" i="5"/>
  <c r="A98" i="5"/>
  <c r="AI97" i="5"/>
  <c r="AF97" i="5"/>
  <c r="Y97" i="5"/>
  <c r="X97" i="5"/>
  <c r="W97" i="5"/>
  <c r="V97" i="5"/>
  <c r="U97" i="5"/>
  <c r="T97" i="5"/>
  <c r="G97" i="5"/>
  <c r="F97" i="5"/>
  <c r="E97" i="5"/>
  <c r="D97" i="5"/>
  <c r="C97" i="5"/>
  <c r="B97" i="5"/>
  <c r="A97" i="5"/>
  <c r="AI96" i="5"/>
  <c r="AF96" i="5"/>
  <c r="Y96" i="5"/>
  <c r="X96" i="5"/>
  <c r="W96" i="5"/>
  <c r="V96" i="5"/>
  <c r="U96" i="5"/>
  <c r="T96" i="5"/>
  <c r="Q96" i="5"/>
  <c r="P96" i="5"/>
  <c r="O96" i="5"/>
  <c r="N96" i="5"/>
  <c r="M96" i="5"/>
  <c r="G96" i="5"/>
  <c r="F96" i="5"/>
  <c r="E96" i="5"/>
  <c r="D96" i="5"/>
  <c r="C96" i="5"/>
  <c r="B96" i="5"/>
  <c r="A96" i="5"/>
  <c r="AF95" i="5"/>
  <c r="Y95" i="5"/>
  <c r="X95" i="5"/>
  <c r="W95" i="5"/>
  <c r="U95" i="5"/>
  <c r="T95" i="5"/>
  <c r="M95" i="5"/>
  <c r="G95" i="5"/>
  <c r="AJ94" i="5"/>
  <c r="Q94" i="5"/>
  <c r="P94" i="5"/>
  <c r="O94" i="5"/>
  <c r="N94" i="5"/>
  <c r="M94" i="5"/>
  <c r="H94" i="5"/>
  <c r="G94" i="5"/>
  <c r="AJ93" i="5"/>
  <c r="Q93" i="5"/>
  <c r="P93" i="5"/>
  <c r="O93" i="5"/>
  <c r="N93" i="5"/>
  <c r="M93" i="5"/>
  <c r="L93" i="5"/>
  <c r="K93" i="5"/>
  <c r="J93" i="5"/>
  <c r="I93" i="5"/>
  <c r="H93" i="5"/>
  <c r="G93" i="5"/>
  <c r="AJ92" i="5"/>
  <c r="AG92" i="5"/>
  <c r="Q92" i="5"/>
  <c r="P92" i="5"/>
  <c r="O92" i="5"/>
  <c r="N92" i="5"/>
  <c r="M92" i="5"/>
  <c r="L92" i="5"/>
  <c r="K92" i="5"/>
  <c r="J92" i="5"/>
  <c r="I92" i="5"/>
  <c r="H92" i="5"/>
  <c r="G92" i="5"/>
  <c r="AL91" i="5"/>
  <c r="R91" i="5"/>
  <c r="Q91" i="5"/>
  <c r="P91" i="5"/>
  <c r="N91" i="5"/>
  <c r="M91" i="5"/>
  <c r="L91" i="5"/>
  <c r="J91" i="5"/>
  <c r="I91" i="5"/>
  <c r="H91" i="5"/>
  <c r="G91" i="5"/>
  <c r="AQ90" i="5"/>
  <c r="AR90" i="5" s="1"/>
  <c r="AP90" i="5"/>
  <c r="AJ90" i="5"/>
  <c r="AI90" i="5"/>
  <c r="AH90" i="5"/>
  <c r="AG90" i="5"/>
  <c r="AF90" i="5"/>
  <c r="AE90" i="5"/>
  <c r="AD90" i="5"/>
  <c r="AK90" i="5" s="1"/>
  <c r="AC90" i="5"/>
  <c r="AB90" i="5"/>
  <c r="AA90" i="5"/>
  <c r="Z90" i="5"/>
  <c r="Y90" i="5"/>
  <c r="X90" i="5"/>
  <c r="W90" i="5"/>
  <c r="V90" i="5"/>
  <c r="U90" i="5"/>
  <c r="T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AJ89" i="5"/>
  <c r="AQ89" i="5" s="1"/>
  <c r="AR89" i="5" s="1"/>
  <c r="AI89" i="5"/>
  <c r="AH89" i="5"/>
  <c r="AG89" i="5"/>
  <c r="AF89" i="5"/>
  <c r="AP89" i="5" s="1"/>
  <c r="AE89" i="5"/>
  <c r="AC89" i="5"/>
  <c r="AB89" i="5"/>
  <c r="AA89" i="5"/>
  <c r="Z89" i="5"/>
  <c r="Y89" i="5"/>
  <c r="X89" i="5"/>
  <c r="W89" i="5"/>
  <c r="V89" i="5"/>
  <c r="U89" i="5"/>
  <c r="T89" i="5"/>
  <c r="R89" i="5"/>
  <c r="Q89" i="5"/>
  <c r="P89" i="5"/>
  <c r="O89" i="5"/>
  <c r="N89" i="5"/>
  <c r="M89" i="5"/>
  <c r="K89" i="5"/>
  <c r="J89" i="5"/>
  <c r="I89" i="5"/>
  <c r="H89" i="5"/>
  <c r="G89" i="5"/>
  <c r="F89" i="5"/>
  <c r="E89" i="5"/>
  <c r="D89" i="5"/>
  <c r="C89" i="5"/>
  <c r="B89" i="5"/>
  <c r="A89" i="5"/>
  <c r="AP88" i="5"/>
  <c r="AJ88" i="5"/>
  <c r="AI88" i="5"/>
  <c r="AH88" i="5"/>
  <c r="AG88" i="5"/>
  <c r="AJ87" i="5"/>
  <c r="AI87" i="5"/>
  <c r="AH87" i="5"/>
  <c r="AG87" i="5"/>
  <c r="AF87" i="5"/>
  <c r="AP87" i="5" s="1"/>
  <c r="AE87" i="5"/>
  <c r="AB87" i="5"/>
  <c r="AA87" i="5"/>
  <c r="Z87" i="5"/>
  <c r="Y87" i="5"/>
  <c r="X87" i="5"/>
  <c r="W87" i="5"/>
  <c r="V87" i="5"/>
  <c r="U87" i="5"/>
  <c r="T87" i="5"/>
  <c r="R87" i="5"/>
  <c r="Q87" i="5"/>
  <c r="P87" i="5"/>
  <c r="O87" i="5"/>
  <c r="N87" i="5"/>
  <c r="M87" i="5"/>
  <c r="H87" i="5"/>
  <c r="G87" i="5"/>
  <c r="F87" i="5"/>
  <c r="E87" i="5"/>
  <c r="D87" i="5"/>
  <c r="C87" i="5"/>
  <c r="B87" i="5"/>
  <c r="A87" i="5"/>
  <c r="AJ86" i="5"/>
  <c r="AQ86" i="5" s="1"/>
  <c r="AR86" i="5" s="1"/>
  <c r="AI86" i="5"/>
  <c r="AH86" i="5"/>
  <c r="AG86" i="5"/>
  <c r="AF86" i="5"/>
  <c r="AP86" i="5" s="1"/>
  <c r="AE86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H86" i="5"/>
  <c r="G86" i="5"/>
  <c r="F86" i="5"/>
  <c r="E86" i="5"/>
  <c r="D86" i="5"/>
  <c r="C86" i="5"/>
  <c r="B86" i="5"/>
  <c r="A86" i="5"/>
  <c r="AR85" i="5"/>
  <c r="AJ85" i="5"/>
  <c r="AQ85" i="5" s="1"/>
  <c r="AI85" i="5"/>
  <c r="AH85" i="5"/>
  <c r="AG85" i="5"/>
  <c r="AF85" i="5"/>
  <c r="AP85" i="5" s="1"/>
  <c r="AE85" i="5"/>
  <c r="AB85" i="5"/>
  <c r="AA85" i="5"/>
  <c r="Z85" i="5"/>
  <c r="Y85" i="5"/>
  <c r="X85" i="5"/>
  <c r="W85" i="5"/>
  <c r="V85" i="5"/>
  <c r="U85" i="5"/>
  <c r="T85" i="5"/>
  <c r="R85" i="5"/>
  <c r="Q85" i="5"/>
  <c r="P85" i="5"/>
  <c r="O85" i="5"/>
  <c r="N85" i="5"/>
  <c r="M85" i="5"/>
  <c r="H85" i="5"/>
  <c r="G85" i="5"/>
  <c r="F85" i="5"/>
  <c r="E85" i="5"/>
  <c r="D85" i="5"/>
  <c r="C85" i="5"/>
  <c r="B85" i="5"/>
  <c r="A85" i="5"/>
  <c r="AR84" i="5"/>
  <c r="AQ84" i="5"/>
  <c r="AJ84" i="5"/>
  <c r="AI84" i="5"/>
  <c r="AH84" i="5"/>
  <c r="AG84" i="5"/>
  <c r="AF84" i="5"/>
  <c r="AP84" i="5" s="1"/>
  <c r="AE84" i="5"/>
  <c r="AB84" i="5"/>
  <c r="AA84" i="5"/>
  <c r="Z84" i="5"/>
  <c r="Y84" i="5"/>
  <c r="X84" i="5"/>
  <c r="W84" i="5"/>
  <c r="V84" i="5"/>
  <c r="U84" i="5"/>
  <c r="T84" i="5"/>
  <c r="R84" i="5"/>
  <c r="Q84" i="5"/>
  <c r="P84" i="5"/>
  <c r="O84" i="5"/>
  <c r="N84" i="5"/>
  <c r="M84" i="5"/>
  <c r="H84" i="5"/>
  <c r="G84" i="5"/>
  <c r="F84" i="5"/>
  <c r="E84" i="5"/>
  <c r="D84" i="5"/>
  <c r="C84" i="5"/>
  <c r="B84" i="5"/>
  <c r="A84" i="5"/>
  <c r="AJ83" i="5"/>
  <c r="AI83" i="5"/>
  <c r="AH83" i="5"/>
  <c r="AG83" i="5"/>
  <c r="AF83" i="5"/>
  <c r="AP83" i="5" s="1"/>
  <c r="AE83" i="5"/>
  <c r="AB83" i="5"/>
  <c r="AA83" i="5"/>
  <c r="Z83" i="5"/>
  <c r="Y83" i="5"/>
  <c r="X83" i="5"/>
  <c r="W83" i="5"/>
  <c r="V83" i="5"/>
  <c r="U83" i="5"/>
  <c r="T83" i="5"/>
  <c r="R83" i="5"/>
  <c r="Q83" i="5"/>
  <c r="P83" i="5"/>
  <c r="O83" i="5"/>
  <c r="N83" i="5"/>
  <c r="M83" i="5"/>
  <c r="H83" i="5"/>
  <c r="G83" i="5"/>
  <c r="F83" i="5"/>
  <c r="E83" i="5"/>
  <c r="D83" i="5"/>
  <c r="C83" i="5"/>
  <c r="B83" i="5"/>
  <c r="A83" i="5"/>
  <c r="AQ82" i="5"/>
  <c r="AR82" i="5" s="1"/>
  <c r="AJ82" i="5"/>
  <c r="AI82" i="5"/>
  <c r="AH82" i="5"/>
  <c r="AG82" i="5"/>
  <c r="AF82" i="5"/>
  <c r="AP82" i="5" s="1"/>
  <c r="AE82" i="5"/>
  <c r="AB82" i="5"/>
  <c r="AA82" i="5"/>
  <c r="Z82" i="5"/>
  <c r="Y82" i="5"/>
  <c r="X82" i="5"/>
  <c r="W82" i="5"/>
  <c r="V82" i="5"/>
  <c r="U82" i="5"/>
  <c r="T82" i="5"/>
  <c r="R82" i="5"/>
  <c r="Q82" i="5"/>
  <c r="P82" i="5"/>
  <c r="O82" i="5"/>
  <c r="N82" i="5"/>
  <c r="M82" i="5"/>
  <c r="I82" i="5"/>
  <c r="H82" i="5"/>
  <c r="G82" i="5"/>
  <c r="F82" i="5"/>
  <c r="E82" i="5"/>
  <c r="D82" i="5"/>
  <c r="C82" i="5"/>
  <c r="B82" i="5"/>
  <c r="A82" i="5"/>
  <c r="AR81" i="5"/>
  <c r="AJ81" i="5"/>
  <c r="AQ81" i="5" s="1"/>
  <c r="AI81" i="5"/>
  <c r="AH81" i="5"/>
  <c r="AG81" i="5"/>
  <c r="AF81" i="5"/>
  <c r="AP81" i="5" s="1"/>
  <c r="AE81" i="5"/>
  <c r="AB81" i="5"/>
  <c r="AA81" i="5"/>
  <c r="Z81" i="5"/>
  <c r="Y81" i="5"/>
  <c r="X81" i="5"/>
  <c r="W81" i="5"/>
  <c r="V81" i="5"/>
  <c r="U81" i="5"/>
  <c r="T81" i="5"/>
  <c r="R81" i="5"/>
  <c r="Q81" i="5"/>
  <c r="P81" i="5"/>
  <c r="O81" i="5"/>
  <c r="N81" i="5"/>
  <c r="M81" i="5"/>
  <c r="H81" i="5"/>
  <c r="G81" i="5"/>
  <c r="F81" i="5"/>
  <c r="E81" i="5"/>
  <c r="D81" i="5"/>
  <c r="C81" i="5"/>
  <c r="B81" i="5"/>
  <c r="A81" i="5"/>
  <c r="AJ80" i="5"/>
  <c r="AI80" i="5"/>
  <c r="AH80" i="5"/>
  <c r="AG80" i="5"/>
  <c r="AF80" i="5"/>
  <c r="AP80" i="5" s="1"/>
  <c r="AE80" i="5"/>
  <c r="AB80" i="5"/>
  <c r="AA80" i="5"/>
  <c r="Z80" i="5"/>
  <c r="Y80" i="5"/>
  <c r="X80" i="5"/>
  <c r="W80" i="5"/>
  <c r="V80" i="5"/>
  <c r="U80" i="5"/>
  <c r="T80" i="5"/>
  <c r="R80" i="5"/>
  <c r="Q80" i="5"/>
  <c r="P80" i="5"/>
  <c r="O80" i="5"/>
  <c r="N80" i="5"/>
  <c r="M80" i="5"/>
  <c r="K80" i="5"/>
  <c r="J80" i="5"/>
  <c r="I80" i="5"/>
  <c r="H80" i="5"/>
  <c r="G80" i="5"/>
  <c r="F80" i="5"/>
  <c r="E80" i="5"/>
  <c r="D80" i="5"/>
  <c r="C80" i="5"/>
  <c r="B80" i="5"/>
  <c r="A80" i="5"/>
  <c r="AJ79" i="5"/>
  <c r="AI79" i="5"/>
  <c r="AH79" i="5"/>
  <c r="AG79" i="5"/>
  <c r="AF79" i="5"/>
  <c r="AP79" i="5" s="1"/>
  <c r="AE79" i="5"/>
  <c r="AB79" i="5"/>
  <c r="AA79" i="5"/>
  <c r="Z79" i="5"/>
  <c r="Y79" i="5"/>
  <c r="X79" i="5"/>
  <c r="W79" i="5"/>
  <c r="V79" i="5"/>
  <c r="U79" i="5"/>
  <c r="T79" i="5"/>
  <c r="R79" i="5"/>
  <c r="Q79" i="5"/>
  <c r="P79" i="5"/>
  <c r="O79" i="5"/>
  <c r="N79" i="5"/>
  <c r="M79" i="5"/>
  <c r="H79" i="5"/>
  <c r="G79" i="5"/>
  <c r="F79" i="5"/>
  <c r="E79" i="5"/>
  <c r="D79" i="5"/>
  <c r="C79" i="5"/>
  <c r="B79" i="5"/>
  <c r="A79" i="5"/>
  <c r="AR78" i="5"/>
  <c r="AQ78" i="5"/>
  <c r="AJ78" i="5"/>
  <c r="AI78" i="5"/>
  <c r="AH78" i="5"/>
  <c r="AG78" i="5"/>
  <c r="AF78" i="5"/>
  <c r="AP78" i="5" s="1"/>
  <c r="AE78" i="5"/>
  <c r="AB78" i="5"/>
  <c r="AA78" i="5"/>
  <c r="Z78" i="5"/>
  <c r="Y78" i="5"/>
  <c r="X78" i="5"/>
  <c r="W78" i="5"/>
  <c r="V78" i="5"/>
  <c r="U78" i="5"/>
  <c r="T78" i="5"/>
  <c r="R78" i="5"/>
  <c r="Q78" i="5"/>
  <c r="P78" i="5"/>
  <c r="O78" i="5"/>
  <c r="N78" i="5"/>
  <c r="M78" i="5"/>
  <c r="H78" i="5"/>
  <c r="G78" i="5"/>
  <c r="F78" i="5"/>
  <c r="E78" i="5"/>
  <c r="D78" i="5"/>
  <c r="C78" i="5"/>
  <c r="B78" i="5"/>
  <c r="A78" i="5"/>
  <c r="AJ77" i="5"/>
  <c r="AI77" i="5"/>
  <c r="AH77" i="5"/>
  <c r="AG77" i="5"/>
  <c r="AF77" i="5"/>
  <c r="AP77" i="5" s="1"/>
  <c r="AE77" i="5"/>
  <c r="AB77" i="5"/>
  <c r="AA77" i="5"/>
  <c r="Z77" i="5"/>
  <c r="Y77" i="5"/>
  <c r="X77" i="5"/>
  <c r="W77" i="5"/>
  <c r="V77" i="5"/>
  <c r="U77" i="5"/>
  <c r="T77" i="5"/>
  <c r="R77" i="5"/>
  <c r="Q77" i="5"/>
  <c r="P77" i="5"/>
  <c r="O77" i="5"/>
  <c r="N77" i="5"/>
  <c r="M77" i="5"/>
  <c r="J77" i="5"/>
  <c r="I77" i="5"/>
  <c r="H77" i="5"/>
  <c r="G77" i="5"/>
  <c r="F77" i="5"/>
  <c r="E77" i="5"/>
  <c r="D77" i="5"/>
  <c r="C77" i="5"/>
  <c r="B77" i="5"/>
  <c r="A77" i="5"/>
  <c r="AJ76" i="5"/>
  <c r="AI76" i="5"/>
  <c r="AH76" i="5"/>
  <c r="AG76" i="5"/>
  <c r="AF76" i="5"/>
  <c r="AP76" i="5" s="1"/>
  <c r="AE76" i="5"/>
  <c r="AB76" i="5"/>
  <c r="AA76" i="5"/>
  <c r="Z76" i="5"/>
  <c r="Y76" i="5"/>
  <c r="X76" i="5"/>
  <c r="W76" i="5"/>
  <c r="V76" i="5"/>
  <c r="U76" i="5"/>
  <c r="T76" i="5"/>
  <c r="R76" i="5"/>
  <c r="Q76" i="5"/>
  <c r="P76" i="5"/>
  <c r="O76" i="5"/>
  <c r="N76" i="5"/>
  <c r="M76" i="5"/>
  <c r="H76" i="5"/>
  <c r="G76" i="5"/>
  <c r="F76" i="5"/>
  <c r="E76" i="5"/>
  <c r="D76" i="5"/>
  <c r="C76" i="5"/>
  <c r="B76" i="5"/>
  <c r="A76" i="5"/>
  <c r="AQ75" i="5"/>
  <c r="AR75" i="5" s="1"/>
  <c r="AJ75" i="5"/>
  <c r="AI75" i="5"/>
  <c r="AH75" i="5"/>
  <c r="AG75" i="5"/>
  <c r="AF75" i="5"/>
  <c r="AP75" i="5" s="1"/>
  <c r="AE75" i="5"/>
  <c r="AB75" i="5"/>
  <c r="AA75" i="5"/>
  <c r="Z75" i="5"/>
  <c r="Y75" i="5"/>
  <c r="X75" i="5"/>
  <c r="W75" i="5"/>
  <c r="V75" i="5"/>
  <c r="U75" i="5"/>
  <c r="T75" i="5"/>
  <c r="R75" i="5"/>
  <c r="Q75" i="5"/>
  <c r="P75" i="5"/>
  <c r="O75" i="5"/>
  <c r="N75" i="5"/>
  <c r="M75" i="5"/>
  <c r="I75" i="5"/>
  <c r="H75" i="5"/>
  <c r="G75" i="5"/>
  <c r="F75" i="5"/>
  <c r="E75" i="5"/>
  <c r="D75" i="5"/>
  <c r="C75" i="5"/>
  <c r="B75" i="5"/>
  <c r="A75" i="5"/>
  <c r="AJ74" i="5"/>
  <c r="AI74" i="5"/>
  <c r="AH74" i="5"/>
  <c r="AG74" i="5"/>
  <c r="AF74" i="5"/>
  <c r="AP74" i="5" s="1"/>
  <c r="AE74" i="5"/>
  <c r="AB74" i="5"/>
  <c r="AA74" i="5"/>
  <c r="Z74" i="5"/>
  <c r="Y74" i="5"/>
  <c r="X74" i="5"/>
  <c r="W74" i="5"/>
  <c r="V74" i="5"/>
  <c r="U74" i="5"/>
  <c r="T74" i="5"/>
  <c r="R74" i="5"/>
  <c r="Q74" i="5"/>
  <c r="P74" i="5"/>
  <c r="O74" i="5"/>
  <c r="N74" i="5"/>
  <c r="M74" i="5"/>
  <c r="H74" i="5"/>
  <c r="G74" i="5"/>
  <c r="F74" i="5"/>
  <c r="E74" i="5"/>
  <c r="D74" i="5"/>
  <c r="C74" i="5"/>
  <c r="B74" i="5"/>
  <c r="A74" i="5"/>
  <c r="AJ73" i="5"/>
  <c r="AI73" i="5"/>
  <c r="AH73" i="5"/>
  <c r="AG73" i="5"/>
  <c r="AF73" i="5"/>
  <c r="AP73" i="5" s="1"/>
  <c r="AE73" i="5"/>
  <c r="AB73" i="5"/>
  <c r="AA73" i="5"/>
  <c r="Z73" i="5"/>
  <c r="Y73" i="5"/>
  <c r="X73" i="5"/>
  <c r="W73" i="5"/>
  <c r="V73" i="5"/>
  <c r="U73" i="5"/>
  <c r="T73" i="5"/>
  <c r="R73" i="5"/>
  <c r="Q73" i="5"/>
  <c r="P73" i="5"/>
  <c r="O73" i="5"/>
  <c r="N73" i="5"/>
  <c r="M73" i="5"/>
  <c r="J73" i="5"/>
  <c r="H73" i="5"/>
  <c r="G73" i="5"/>
  <c r="F73" i="5"/>
  <c r="E73" i="5"/>
  <c r="D73" i="5"/>
  <c r="C73" i="5"/>
  <c r="B73" i="5"/>
  <c r="A73" i="5"/>
  <c r="AP72" i="5"/>
  <c r="AJ72" i="5"/>
  <c r="AQ72" i="5" s="1"/>
  <c r="AR72" i="5" s="1"/>
  <c r="AI72" i="5"/>
  <c r="AH72" i="5"/>
  <c r="AG72" i="5"/>
  <c r="AF72" i="5"/>
  <c r="AE72" i="5"/>
  <c r="AB72" i="5"/>
  <c r="AA72" i="5"/>
  <c r="Z72" i="5"/>
  <c r="Y72" i="5"/>
  <c r="X72" i="5"/>
  <c r="W72" i="5"/>
  <c r="V72" i="5"/>
  <c r="U72" i="5"/>
  <c r="T72" i="5"/>
  <c r="R72" i="5"/>
  <c r="Q72" i="5"/>
  <c r="P72" i="5"/>
  <c r="O72" i="5"/>
  <c r="N72" i="5"/>
  <c r="M72" i="5"/>
  <c r="I72" i="5"/>
  <c r="H72" i="5"/>
  <c r="G72" i="5"/>
  <c r="F72" i="5"/>
  <c r="E72" i="5"/>
  <c r="D72" i="5"/>
  <c r="C72" i="5"/>
  <c r="B72" i="5"/>
  <c r="A72" i="5"/>
  <c r="AQ71" i="5"/>
  <c r="AR71" i="5" s="1"/>
  <c r="AP71" i="5"/>
  <c r="AJ71" i="5"/>
  <c r="AI71" i="5"/>
  <c r="AH71" i="5"/>
  <c r="AG71" i="5"/>
  <c r="AF71" i="5"/>
  <c r="AE71" i="5"/>
  <c r="AB71" i="5"/>
  <c r="AA71" i="5"/>
  <c r="Z71" i="5"/>
  <c r="Y71" i="5"/>
  <c r="X71" i="5"/>
  <c r="W71" i="5"/>
  <c r="V71" i="5"/>
  <c r="U71" i="5"/>
  <c r="T71" i="5"/>
  <c r="R71" i="5"/>
  <c r="Q71" i="5"/>
  <c r="P71" i="5"/>
  <c r="O71" i="5"/>
  <c r="N71" i="5"/>
  <c r="M71" i="5"/>
  <c r="H71" i="5"/>
  <c r="G71" i="5"/>
  <c r="F71" i="5"/>
  <c r="E71" i="5"/>
  <c r="D71" i="5"/>
  <c r="C71" i="5"/>
  <c r="B71" i="5"/>
  <c r="A71" i="5"/>
  <c r="AJ70" i="5"/>
  <c r="AI70" i="5"/>
  <c r="AH70" i="5"/>
  <c r="AG70" i="5"/>
  <c r="AF70" i="5"/>
  <c r="AP70" i="5" s="1"/>
  <c r="AE70" i="5"/>
  <c r="AB70" i="5"/>
  <c r="AA70" i="5"/>
  <c r="Z70" i="5"/>
  <c r="Y70" i="5"/>
  <c r="X70" i="5"/>
  <c r="W70" i="5"/>
  <c r="V70" i="5"/>
  <c r="U70" i="5"/>
  <c r="T70" i="5"/>
  <c r="R70" i="5"/>
  <c r="Q70" i="5"/>
  <c r="P70" i="5"/>
  <c r="O70" i="5"/>
  <c r="N70" i="5"/>
  <c r="M70" i="5"/>
  <c r="H70" i="5"/>
  <c r="G70" i="5"/>
  <c r="F70" i="5"/>
  <c r="E70" i="5"/>
  <c r="D70" i="5"/>
  <c r="C70" i="5"/>
  <c r="B70" i="5"/>
  <c r="A70" i="5"/>
  <c r="AQ69" i="5"/>
  <c r="AR69" i="5" s="1"/>
  <c r="AJ69" i="5"/>
  <c r="AI69" i="5"/>
  <c r="AH69" i="5"/>
  <c r="AG69" i="5"/>
  <c r="AF69" i="5"/>
  <c r="AP69" i="5" s="1"/>
  <c r="AE69" i="5"/>
  <c r="AB69" i="5"/>
  <c r="AA69" i="5"/>
  <c r="Z69" i="5"/>
  <c r="Y69" i="5"/>
  <c r="X69" i="5"/>
  <c r="W69" i="5"/>
  <c r="V69" i="5"/>
  <c r="U69" i="5"/>
  <c r="T69" i="5"/>
  <c r="R69" i="5"/>
  <c r="Q69" i="5"/>
  <c r="P69" i="5"/>
  <c r="O69" i="5"/>
  <c r="N69" i="5"/>
  <c r="M69" i="5"/>
  <c r="H69" i="5"/>
  <c r="G69" i="5"/>
  <c r="F69" i="5"/>
  <c r="E69" i="5"/>
  <c r="D69" i="5"/>
  <c r="C69" i="5"/>
  <c r="B69" i="5"/>
  <c r="A69" i="5"/>
  <c r="AQ68" i="5"/>
  <c r="AR68" i="5" s="1"/>
  <c r="AJ68" i="5"/>
  <c r="AI68" i="5"/>
  <c r="AH68" i="5"/>
  <c r="AG68" i="5"/>
  <c r="AF68" i="5"/>
  <c r="AP68" i="5" s="1"/>
  <c r="AE68" i="5"/>
  <c r="AB68" i="5"/>
  <c r="AA68" i="5"/>
  <c r="Z68" i="5"/>
  <c r="Y68" i="5"/>
  <c r="X68" i="5"/>
  <c r="W68" i="5"/>
  <c r="V68" i="5"/>
  <c r="U68" i="5"/>
  <c r="T68" i="5"/>
  <c r="R68" i="5"/>
  <c r="Q68" i="5"/>
  <c r="P68" i="5"/>
  <c r="O68" i="5"/>
  <c r="N68" i="5"/>
  <c r="M68" i="5"/>
  <c r="H68" i="5"/>
  <c r="G68" i="5"/>
  <c r="F68" i="5"/>
  <c r="E68" i="5"/>
  <c r="D68" i="5"/>
  <c r="C68" i="5"/>
  <c r="B68" i="5"/>
  <c r="A68" i="5"/>
  <c r="AQ67" i="5"/>
  <c r="AR67" i="5" s="1"/>
  <c r="AJ67" i="5"/>
  <c r="AI67" i="5"/>
  <c r="AH67" i="5"/>
  <c r="AG67" i="5"/>
  <c r="AF67" i="5"/>
  <c r="AP67" i="5" s="1"/>
  <c r="AE67" i="5"/>
  <c r="AB67" i="5"/>
  <c r="AA67" i="5"/>
  <c r="Z67" i="5"/>
  <c r="Y67" i="5"/>
  <c r="X67" i="5"/>
  <c r="W67" i="5"/>
  <c r="V67" i="5"/>
  <c r="U67" i="5"/>
  <c r="T67" i="5"/>
  <c r="R67" i="5"/>
  <c r="Q67" i="5"/>
  <c r="P67" i="5"/>
  <c r="O67" i="5"/>
  <c r="N67" i="5"/>
  <c r="M67" i="5"/>
  <c r="H67" i="5"/>
  <c r="G67" i="5"/>
  <c r="F67" i="5"/>
  <c r="E67" i="5"/>
  <c r="D67" i="5"/>
  <c r="C67" i="5"/>
  <c r="B67" i="5"/>
  <c r="A67" i="5"/>
  <c r="AR66" i="5"/>
  <c r="AJ66" i="5"/>
  <c r="AQ66" i="5" s="1"/>
  <c r="AI66" i="5"/>
  <c r="AH66" i="5"/>
  <c r="AG66" i="5"/>
  <c r="AF66" i="5"/>
  <c r="AP66" i="5" s="1"/>
  <c r="AE66" i="5"/>
  <c r="AB66" i="5"/>
  <c r="AA66" i="5"/>
  <c r="Z66" i="5"/>
  <c r="Y66" i="5"/>
  <c r="X66" i="5"/>
  <c r="W66" i="5"/>
  <c r="V66" i="5"/>
  <c r="U66" i="5"/>
  <c r="T66" i="5"/>
  <c r="R66" i="5"/>
  <c r="Q66" i="5"/>
  <c r="P66" i="5"/>
  <c r="O66" i="5"/>
  <c r="N66" i="5"/>
  <c r="M66" i="5"/>
  <c r="H66" i="5"/>
  <c r="G66" i="5"/>
  <c r="F66" i="5"/>
  <c r="E66" i="5"/>
  <c r="D66" i="5"/>
  <c r="C66" i="5"/>
  <c r="B66" i="5"/>
  <c r="A66" i="5"/>
  <c r="AJ65" i="5"/>
  <c r="AI65" i="5"/>
  <c r="AH65" i="5"/>
  <c r="AG65" i="5"/>
  <c r="AF65" i="5"/>
  <c r="AE65" i="5"/>
  <c r="AB65" i="5"/>
  <c r="AA65" i="5"/>
  <c r="Z65" i="5"/>
  <c r="Y65" i="5"/>
  <c r="X65" i="5"/>
  <c r="W65" i="5"/>
  <c r="V65" i="5"/>
  <c r="U65" i="5"/>
  <c r="T65" i="5"/>
  <c r="R65" i="5"/>
  <c r="Q65" i="5"/>
  <c r="P65" i="5"/>
  <c r="O65" i="5"/>
  <c r="N65" i="5"/>
  <c r="M65" i="5"/>
  <c r="H65" i="5"/>
  <c r="G65" i="5"/>
  <c r="F65" i="5"/>
  <c r="E65" i="5"/>
  <c r="D65" i="5"/>
  <c r="C65" i="5"/>
  <c r="B65" i="5"/>
  <c r="A65" i="5"/>
  <c r="AJ64" i="5"/>
  <c r="AI64" i="5"/>
  <c r="AH64" i="5"/>
  <c r="AG64" i="5"/>
  <c r="AF64" i="5"/>
  <c r="AE64" i="5"/>
  <c r="AB64" i="5"/>
  <c r="AA64" i="5"/>
  <c r="Z64" i="5"/>
  <c r="Y64" i="5"/>
  <c r="X64" i="5"/>
  <c r="W64" i="5"/>
  <c r="V64" i="5"/>
  <c r="U64" i="5"/>
  <c r="T64" i="5"/>
  <c r="R64" i="5"/>
  <c r="Q64" i="5"/>
  <c r="P64" i="5"/>
  <c r="O64" i="5"/>
  <c r="N64" i="5"/>
  <c r="M64" i="5"/>
  <c r="H64" i="5"/>
  <c r="G64" i="5"/>
  <c r="F64" i="5"/>
  <c r="E64" i="5"/>
  <c r="D64" i="5"/>
  <c r="C64" i="5"/>
  <c r="B64" i="5"/>
  <c r="A64" i="5"/>
  <c r="AJ63" i="5"/>
  <c r="AI63" i="5"/>
  <c r="AH63" i="5"/>
  <c r="AG63" i="5"/>
  <c r="AF63" i="5"/>
  <c r="AE63" i="5"/>
  <c r="AB63" i="5"/>
  <c r="AA63" i="5"/>
  <c r="Z63" i="5"/>
  <c r="Y63" i="5"/>
  <c r="X63" i="5"/>
  <c r="W63" i="5"/>
  <c r="V63" i="5"/>
  <c r="U63" i="5"/>
  <c r="T63" i="5"/>
  <c r="R63" i="5"/>
  <c r="Q63" i="5"/>
  <c r="P63" i="5"/>
  <c r="O63" i="5"/>
  <c r="N63" i="5"/>
  <c r="M63" i="5"/>
  <c r="H63" i="5"/>
  <c r="G63" i="5"/>
  <c r="F63" i="5"/>
  <c r="E63" i="5"/>
  <c r="D63" i="5"/>
  <c r="C63" i="5"/>
  <c r="B63" i="5"/>
  <c r="A63" i="5"/>
  <c r="AJ62" i="5"/>
  <c r="AI62" i="5"/>
  <c r="AH62" i="5"/>
  <c r="AG62" i="5"/>
  <c r="AF62" i="5"/>
  <c r="AE62" i="5"/>
  <c r="AB62" i="5"/>
  <c r="AA62" i="5"/>
  <c r="Z62" i="5"/>
  <c r="Y62" i="5"/>
  <c r="X62" i="5"/>
  <c r="W62" i="5"/>
  <c r="V62" i="5"/>
  <c r="U62" i="5"/>
  <c r="T62" i="5"/>
  <c r="R62" i="5"/>
  <c r="Q62" i="5"/>
  <c r="P62" i="5"/>
  <c r="O62" i="5"/>
  <c r="N62" i="5"/>
  <c r="M62" i="5"/>
  <c r="J62" i="5"/>
  <c r="H62" i="5"/>
  <c r="G62" i="5"/>
  <c r="F62" i="5"/>
  <c r="E62" i="5"/>
  <c r="D62" i="5"/>
  <c r="C62" i="5"/>
  <c r="B62" i="5"/>
  <c r="A62" i="5"/>
  <c r="AJ61" i="5"/>
  <c r="AI61" i="5"/>
  <c r="AH61" i="5"/>
  <c r="AG61" i="5"/>
  <c r="AF61" i="5"/>
  <c r="AE61" i="5"/>
  <c r="AB61" i="5"/>
  <c r="AA61" i="5"/>
  <c r="Z61" i="5"/>
  <c r="Y61" i="5"/>
  <c r="X61" i="5"/>
  <c r="W61" i="5"/>
  <c r="V61" i="5"/>
  <c r="U61" i="5"/>
  <c r="T61" i="5"/>
  <c r="R61" i="5"/>
  <c r="Q61" i="5"/>
  <c r="P61" i="5"/>
  <c r="O61" i="5"/>
  <c r="N61" i="5"/>
  <c r="M61" i="5"/>
  <c r="I61" i="5"/>
  <c r="H61" i="5"/>
  <c r="G61" i="5"/>
  <c r="F61" i="5"/>
  <c r="E61" i="5"/>
  <c r="D61" i="5"/>
  <c r="C61" i="5"/>
  <c r="B61" i="5"/>
  <c r="A61" i="5"/>
  <c r="AJ60" i="5"/>
  <c r="AI60" i="5"/>
  <c r="AH60" i="5"/>
  <c r="AG60" i="5"/>
  <c r="AF60" i="5"/>
  <c r="AE60" i="5"/>
  <c r="AB60" i="5"/>
  <c r="AA60" i="5"/>
  <c r="Z60" i="5"/>
  <c r="Y60" i="5"/>
  <c r="X60" i="5"/>
  <c r="W60" i="5"/>
  <c r="V60" i="5"/>
  <c r="U60" i="5"/>
  <c r="T60" i="5"/>
  <c r="R60" i="5"/>
  <c r="Q60" i="5"/>
  <c r="P60" i="5"/>
  <c r="O60" i="5"/>
  <c r="N60" i="5"/>
  <c r="M60" i="5"/>
  <c r="H60" i="5"/>
  <c r="G60" i="5"/>
  <c r="F60" i="5"/>
  <c r="E60" i="5"/>
  <c r="D60" i="5"/>
  <c r="C60" i="5"/>
  <c r="B60" i="5"/>
  <c r="A60" i="5"/>
  <c r="AJ59" i="5"/>
  <c r="AI59" i="5"/>
  <c r="AH59" i="5"/>
  <c r="AG59" i="5"/>
  <c r="AF59" i="5"/>
  <c r="AE59" i="5"/>
  <c r="AB59" i="5"/>
  <c r="AA59" i="5"/>
  <c r="Z59" i="5"/>
  <c r="Y59" i="5"/>
  <c r="X59" i="5"/>
  <c r="W59" i="5"/>
  <c r="V59" i="5"/>
  <c r="U59" i="5"/>
  <c r="T59" i="5"/>
  <c r="R59" i="5"/>
  <c r="Q59" i="5"/>
  <c r="P59" i="5"/>
  <c r="O59" i="5"/>
  <c r="N59" i="5"/>
  <c r="M59" i="5"/>
  <c r="H59" i="5"/>
  <c r="G59" i="5"/>
  <c r="F59" i="5"/>
  <c r="E59" i="5"/>
  <c r="D59" i="5"/>
  <c r="C59" i="5"/>
  <c r="B59" i="5"/>
  <c r="A59" i="5"/>
  <c r="AJ58" i="5"/>
  <c r="AI58" i="5"/>
  <c r="AH58" i="5"/>
  <c r="AG58" i="5"/>
  <c r="AF58" i="5"/>
  <c r="AE58" i="5"/>
  <c r="AB58" i="5"/>
  <c r="AA58" i="5"/>
  <c r="Z58" i="5"/>
  <c r="Y58" i="5"/>
  <c r="X58" i="5"/>
  <c r="W58" i="5"/>
  <c r="V58" i="5"/>
  <c r="U58" i="5"/>
  <c r="T58" i="5"/>
  <c r="R58" i="5"/>
  <c r="Q58" i="5"/>
  <c r="P58" i="5"/>
  <c r="O58" i="5"/>
  <c r="N58" i="5"/>
  <c r="M58" i="5"/>
  <c r="H58" i="5"/>
  <c r="G58" i="5"/>
  <c r="F58" i="5"/>
  <c r="E58" i="5"/>
  <c r="D58" i="5"/>
  <c r="C58" i="5"/>
  <c r="B58" i="5"/>
  <c r="A58" i="5"/>
  <c r="AJ57" i="5"/>
  <c r="AI57" i="5"/>
  <c r="AH57" i="5"/>
  <c r="AG57" i="5"/>
  <c r="AF57" i="5"/>
  <c r="AE57" i="5"/>
  <c r="AB57" i="5"/>
  <c r="AA57" i="5"/>
  <c r="Z57" i="5"/>
  <c r="Y57" i="5"/>
  <c r="X57" i="5"/>
  <c r="W57" i="5"/>
  <c r="V57" i="5"/>
  <c r="U57" i="5"/>
  <c r="T57" i="5"/>
  <c r="R57" i="5"/>
  <c r="Q57" i="5"/>
  <c r="P57" i="5"/>
  <c r="O57" i="5"/>
  <c r="N57" i="5"/>
  <c r="M57" i="5"/>
  <c r="H57" i="5"/>
  <c r="G57" i="5"/>
  <c r="F57" i="5"/>
  <c r="E57" i="5"/>
  <c r="D57" i="5"/>
  <c r="C57" i="5"/>
  <c r="B57" i="5"/>
  <c r="A57" i="5"/>
  <c r="AJ56" i="5"/>
  <c r="AI56" i="5"/>
  <c r="AH56" i="5"/>
  <c r="AG56" i="5"/>
  <c r="AF56" i="5"/>
  <c r="AE56" i="5"/>
  <c r="AB56" i="5"/>
  <c r="AA56" i="5"/>
  <c r="Z56" i="5"/>
  <c r="Y56" i="5"/>
  <c r="X56" i="5"/>
  <c r="W56" i="5"/>
  <c r="V56" i="5"/>
  <c r="U56" i="5"/>
  <c r="T56" i="5"/>
  <c r="R56" i="5"/>
  <c r="Q56" i="5"/>
  <c r="P56" i="5"/>
  <c r="O56" i="5"/>
  <c r="N56" i="5"/>
  <c r="M56" i="5"/>
  <c r="H56" i="5"/>
  <c r="G56" i="5"/>
  <c r="F56" i="5"/>
  <c r="E56" i="5"/>
  <c r="D56" i="5"/>
  <c r="C56" i="5"/>
  <c r="B56" i="5"/>
  <c r="A56" i="5"/>
  <c r="AJ55" i="5"/>
  <c r="AI55" i="5"/>
  <c r="AH55" i="5"/>
  <c r="AG55" i="5"/>
  <c r="AF55" i="5"/>
  <c r="AE55" i="5"/>
  <c r="AB55" i="5"/>
  <c r="AA55" i="5"/>
  <c r="Z55" i="5"/>
  <c r="Y55" i="5"/>
  <c r="X55" i="5"/>
  <c r="W55" i="5"/>
  <c r="V55" i="5"/>
  <c r="U55" i="5"/>
  <c r="T55" i="5"/>
  <c r="R55" i="5"/>
  <c r="Q55" i="5"/>
  <c r="P55" i="5"/>
  <c r="O55" i="5"/>
  <c r="N55" i="5"/>
  <c r="M55" i="5"/>
  <c r="H55" i="5"/>
  <c r="G55" i="5"/>
  <c r="F55" i="5"/>
  <c r="E55" i="5"/>
  <c r="D55" i="5"/>
  <c r="C55" i="5"/>
  <c r="B55" i="5"/>
  <c r="A55" i="5"/>
  <c r="AJ54" i="5"/>
  <c r="AI54" i="5"/>
  <c r="AH54" i="5"/>
  <c r="AG54" i="5"/>
  <c r="AF54" i="5"/>
  <c r="AE54" i="5"/>
  <c r="AB54" i="5"/>
  <c r="AA54" i="5"/>
  <c r="Z54" i="5"/>
  <c r="Y54" i="5"/>
  <c r="X54" i="5"/>
  <c r="W54" i="5"/>
  <c r="V54" i="5"/>
  <c r="U54" i="5"/>
  <c r="T54" i="5"/>
  <c r="R54" i="5"/>
  <c r="Q54" i="5"/>
  <c r="P54" i="5"/>
  <c r="O54" i="5"/>
  <c r="N54" i="5"/>
  <c r="M54" i="5"/>
  <c r="J54" i="5"/>
  <c r="H54" i="5"/>
  <c r="G54" i="5"/>
  <c r="F54" i="5"/>
  <c r="E54" i="5"/>
  <c r="D54" i="5"/>
  <c r="C54" i="5"/>
  <c r="B54" i="5"/>
  <c r="A54" i="5"/>
  <c r="AJ53" i="5"/>
  <c r="AI53" i="5"/>
  <c r="AH53" i="5"/>
  <c r="AG53" i="5"/>
  <c r="AF53" i="5"/>
  <c r="AE53" i="5"/>
  <c r="AB53" i="5"/>
  <c r="AA53" i="5"/>
  <c r="Z53" i="5"/>
  <c r="Y53" i="5"/>
  <c r="X53" i="5"/>
  <c r="W53" i="5"/>
  <c r="V53" i="5"/>
  <c r="U53" i="5"/>
  <c r="T53" i="5"/>
  <c r="R53" i="5"/>
  <c r="Q53" i="5"/>
  <c r="P53" i="5"/>
  <c r="O53" i="5"/>
  <c r="N53" i="5"/>
  <c r="M53" i="5"/>
  <c r="H53" i="5"/>
  <c r="G53" i="5"/>
  <c r="F53" i="5"/>
  <c r="E53" i="5"/>
  <c r="D53" i="5"/>
  <c r="C53" i="5"/>
  <c r="B53" i="5"/>
  <c r="A53" i="5"/>
  <c r="AJ52" i="5"/>
  <c r="AI52" i="5"/>
  <c r="AH52" i="5"/>
  <c r="AG52" i="5"/>
  <c r="AF52" i="5"/>
  <c r="AE52" i="5"/>
  <c r="AB52" i="5"/>
  <c r="AA52" i="5"/>
  <c r="Z52" i="5"/>
  <c r="Y52" i="5"/>
  <c r="X52" i="5"/>
  <c r="W52" i="5"/>
  <c r="V52" i="5"/>
  <c r="U52" i="5"/>
  <c r="T52" i="5"/>
  <c r="R52" i="5"/>
  <c r="Q52" i="5"/>
  <c r="P52" i="5"/>
  <c r="O52" i="5"/>
  <c r="N52" i="5"/>
  <c r="M52" i="5"/>
  <c r="H52" i="5"/>
  <c r="G52" i="5"/>
  <c r="F52" i="5"/>
  <c r="E52" i="5"/>
  <c r="D52" i="5"/>
  <c r="C52" i="5"/>
  <c r="B52" i="5"/>
  <c r="A52" i="5"/>
  <c r="AJ51" i="5"/>
  <c r="AI51" i="5"/>
  <c r="AH51" i="5"/>
  <c r="AG51" i="5"/>
  <c r="AF51" i="5"/>
  <c r="AE51" i="5"/>
  <c r="AB51" i="5"/>
  <c r="AA51" i="5"/>
  <c r="Z51" i="5"/>
  <c r="Y51" i="5"/>
  <c r="X51" i="5"/>
  <c r="W51" i="5"/>
  <c r="V51" i="5"/>
  <c r="U51" i="5"/>
  <c r="T51" i="5"/>
  <c r="R51" i="5"/>
  <c r="Q51" i="5"/>
  <c r="P51" i="5"/>
  <c r="O51" i="5"/>
  <c r="N51" i="5"/>
  <c r="M51" i="5"/>
  <c r="H51" i="5"/>
  <c r="G51" i="5"/>
  <c r="F51" i="5"/>
  <c r="E51" i="5"/>
  <c r="D51" i="5"/>
  <c r="C51" i="5"/>
  <c r="B51" i="5"/>
  <c r="A51" i="5"/>
  <c r="AJ50" i="5"/>
  <c r="AI50" i="5"/>
  <c r="AH50" i="5"/>
  <c r="AG50" i="5"/>
  <c r="AF50" i="5"/>
  <c r="AE50" i="5"/>
  <c r="AB50" i="5"/>
  <c r="AA50" i="5"/>
  <c r="Z50" i="5"/>
  <c r="Y50" i="5"/>
  <c r="X50" i="5"/>
  <c r="W50" i="5"/>
  <c r="V50" i="5"/>
  <c r="U50" i="5"/>
  <c r="T50" i="5"/>
  <c r="R50" i="5"/>
  <c r="Q50" i="5"/>
  <c r="P50" i="5"/>
  <c r="O50" i="5"/>
  <c r="N50" i="5"/>
  <c r="M50" i="5"/>
  <c r="H50" i="5"/>
  <c r="G50" i="5"/>
  <c r="F50" i="5"/>
  <c r="E50" i="5"/>
  <c r="D50" i="5"/>
  <c r="C50" i="5"/>
  <c r="B50" i="5"/>
  <c r="A50" i="5"/>
  <c r="AJ49" i="5"/>
  <c r="AI49" i="5"/>
  <c r="AH49" i="5"/>
  <c r="AG49" i="5"/>
  <c r="AF49" i="5"/>
  <c r="AE49" i="5"/>
  <c r="AB49" i="5"/>
  <c r="AA49" i="5"/>
  <c r="Z49" i="5"/>
  <c r="Y49" i="5"/>
  <c r="X49" i="5"/>
  <c r="W49" i="5"/>
  <c r="V49" i="5"/>
  <c r="U49" i="5"/>
  <c r="T49" i="5"/>
  <c r="R49" i="5"/>
  <c r="Q49" i="5"/>
  <c r="P49" i="5"/>
  <c r="O49" i="5"/>
  <c r="N49" i="5"/>
  <c r="M49" i="5"/>
  <c r="I49" i="5"/>
  <c r="H49" i="5"/>
  <c r="G49" i="5"/>
  <c r="F49" i="5"/>
  <c r="E49" i="5"/>
  <c r="D49" i="5"/>
  <c r="C49" i="5"/>
  <c r="B49" i="5"/>
  <c r="A49" i="5"/>
  <c r="AJ48" i="5"/>
  <c r="AI48" i="5"/>
  <c r="AH48" i="5"/>
  <c r="AG48" i="5"/>
  <c r="AF48" i="5"/>
  <c r="AE48" i="5"/>
  <c r="AB48" i="5"/>
  <c r="AA48" i="5"/>
  <c r="Z48" i="5"/>
  <c r="Y48" i="5"/>
  <c r="X48" i="5"/>
  <c r="W48" i="5"/>
  <c r="V48" i="5"/>
  <c r="U48" i="5"/>
  <c r="T48" i="5"/>
  <c r="R48" i="5"/>
  <c r="Q48" i="5"/>
  <c r="P48" i="5"/>
  <c r="O48" i="5"/>
  <c r="N48" i="5"/>
  <c r="M48" i="5"/>
  <c r="H48" i="5"/>
  <c r="G48" i="5"/>
  <c r="F48" i="5"/>
  <c r="E48" i="5"/>
  <c r="D48" i="5"/>
  <c r="C48" i="5"/>
  <c r="B48" i="5"/>
  <c r="A48" i="5"/>
  <c r="AJ47" i="5"/>
  <c r="AI47" i="5"/>
  <c r="AH47" i="5"/>
  <c r="AG47" i="5"/>
  <c r="AF47" i="5"/>
  <c r="AE47" i="5"/>
  <c r="AB47" i="5"/>
  <c r="AA47" i="5"/>
  <c r="Z47" i="5"/>
  <c r="Y47" i="5"/>
  <c r="X47" i="5"/>
  <c r="W47" i="5"/>
  <c r="V47" i="5"/>
  <c r="U47" i="5"/>
  <c r="T47" i="5"/>
  <c r="R47" i="5"/>
  <c r="Q47" i="5"/>
  <c r="P47" i="5"/>
  <c r="O47" i="5"/>
  <c r="N47" i="5"/>
  <c r="M47" i="5"/>
  <c r="H47" i="5"/>
  <c r="G47" i="5"/>
  <c r="F47" i="5"/>
  <c r="E47" i="5"/>
  <c r="D47" i="5"/>
  <c r="C47" i="5"/>
  <c r="B47" i="5"/>
  <c r="A47" i="5"/>
  <c r="AJ46" i="5"/>
  <c r="AI46" i="5"/>
  <c r="AH46" i="5"/>
  <c r="AG46" i="5"/>
  <c r="AF46" i="5"/>
  <c r="AE46" i="5"/>
  <c r="AB46" i="5"/>
  <c r="AA46" i="5"/>
  <c r="Z46" i="5"/>
  <c r="Y46" i="5"/>
  <c r="X46" i="5"/>
  <c r="W46" i="5"/>
  <c r="V46" i="5"/>
  <c r="U46" i="5"/>
  <c r="T46" i="5"/>
  <c r="R46" i="5"/>
  <c r="Q46" i="5"/>
  <c r="P46" i="5"/>
  <c r="O46" i="5"/>
  <c r="N46" i="5"/>
  <c r="M46" i="5"/>
  <c r="H46" i="5"/>
  <c r="G46" i="5"/>
  <c r="F46" i="5"/>
  <c r="E46" i="5"/>
  <c r="D46" i="5"/>
  <c r="C46" i="5"/>
  <c r="B46" i="5"/>
  <c r="A46" i="5"/>
  <c r="AJ45" i="5"/>
  <c r="AI45" i="5"/>
  <c r="AH45" i="5"/>
  <c r="AG45" i="5"/>
  <c r="AF45" i="5"/>
  <c r="AE45" i="5"/>
  <c r="AB45" i="5"/>
  <c r="AA45" i="5"/>
  <c r="Z45" i="5"/>
  <c r="Y45" i="5"/>
  <c r="X45" i="5"/>
  <c r="W45" i="5"/>
  <c r="V45" i="5"/>
  <c r="U45" i="5"/>
  <c r="T45" i="5"/>
  <c r="R45" i="5"/>
  <c r="Q45" i="5"/>
  <c r="P45" i="5"/>
  <c r="O45" i="5"/>
  <c r="N45" i="5"/>
  <c r="M45" i="5"/>
  <c r="H45" i="5"/>
  <c r="G45" i="5"/>
  <c r="F45" i="5"/>
  <c r="E45" i="5"/>
  <c r="D45" i="5"/>
  <c r="C45" i="5"/>
  <c r="B45" i="5"/>
  <c r="A45" i="5"/>
  <c r="AJ44" i="5"/>
  <c r="AI44" i="5"/>
  <c r="AH44" i="5"/>
  <c r="AG44" i="5"/>
  <c r="AF44" i="5"/>
  <c r="AE44" i="5"/>
  <c r="AB44" i="5"/>
  <c r="AA44" i="5"/>
  <c r="Z44" i="5"/>
  <c r="Y44" i="5"/>
  <c r="X44" i="5"/>
  <c r="W44" i="5"/>
  <c r="V44" i="5"/>
  <c r="U44" i="5"/>
  <c r="T44" i="5"/>
  <c r="R44" i="5"/>
  <c r="Q44" i="5"/>
  <c r="P44" i="5"/>
  <c r="O44" i="5"/>
  <c r="N44" i="5"/>
  <c r="M44" i="5"/>
  <c r="J44" i="5"/>
  <c r="I44" i="5"/>
  <c r="H44" i="5"/>
  <c r="G44" i="5"/>
  <c r="F44" i="5"/>
  <c r="E44" i="5"/>
  <c r="D44" i="5"/>
  <c r="C44" i="5"/>
  <c r="B44" i="5"/>
  <c r="A44" i="5"/>
  <c r="AJ43" i="5"/>
  <c r="AI43" i="5"/>
  <c r="AH43" i="5"/>
  <c r="AG43" i="5"/>
  <c r="AF43" i="5"/>
  <c r="AE43" i="5"/>
  <c r="AB43" i="5"/>
  <c r="AA43" i="5"/>
  <c r="Z43" i="5"/>
  <c r="Y43" i="5"/>
  <c r="X43" i="5"/>
  <c r="W43" i="5"/>
  <c r="V43" i="5"/>
  <c r="U43" i="5"/>
  <c r="T43" i="5"/>
  <c r="R43" i="5"/>
  <c r="Q43" i="5"/>
  <c r="P43" i="5"/>
  <c r="O43" i="5"/>
  <c r="N43" i="5"/>
  <c r="M43" i="5"/>
  <c r="H43" i="5"/>
  <c r="G43" i="5"/>
  <c r="F43" i="5"/>
  <c r="E43" i="5"/>
  <c r="D43" i="5"/>
  <c r="C43" i="5"/>
  <c r="B43" i="5"/>
  <c r="A43" i="5"/>
  <c r="AJ42" i="5"/>
  <c r="AI42" i="5"/>
  <c r="AH42" i="5"/>
  <c r="AG42" i="5"/>
  <c r="AF42" i="5"/>
  <c r="AE42" i="5"/>
  <c r="AB42" i="5"/>
  <c r="AA42" i="5"/>
  <c r="Z42" i="5"/>
  <c r="Y42" i="5"/>
  <c r="X42" i="5"/>
  <c r="W42" i="5"/>
  <c r="V42" i="5"/>
  <c r="U42" i="5"/>
  <c r="T42" i="5"/>
  <c r="R42" i="5"/>
  <c r="Q42" i="5"/>
  <c r="P42" i="5"/>
  <c r="O42" i="5"/>
  <c r="N42" i="5"/>
  <c r="M42" i="5"/>
  <c r="H42" i="5"/>
  <c r="G42" i="5"/>
  <c r="F42" i="5"/>
  <c r="E42" i="5"/>
  <c r="D42" i="5"/>
  <c r="C42" i="5"/>
  <c r="B42" i="5"/>
  <c r="A42" i="5"/>
  <c r="AJ41" i="5"/>
  <c r="AI41" i="5"/>
  <c r="AH41" i="5"/>
  <c r="AG41" i="5"/>
  <c r="AF41" i="5"/>
  <c r="AE41" i="5"/>
  <c r="AB41" i="5"/>
  <c r="AA41" i="5"/>
  <c r="Z41" i="5"/>
  <c r="Y41" i="5"/>
  <c r="X41" i="5"/>
  <c r="W41" i="5"/>
  <c r="V41" i="5"/>
  <c r="U41" i="5"/>
  <c r="T41" i="5"/>
  <c r="R41" i="5"/>
  <c r="Q41" i="5"/>
  <c r="P41" i="5"/>
  <c r="O41" i="5"/>
  <c r="N41" i="5"/>
  <c r="M41" i="5"/>
  <c r="H41" i="5"/>
  <c r="G41" i="5"/>
  <c r="F41" i="5"/>
  <c r="E41" i="5"/>
  <c r="D41" i="5"/>
  <c r="C41" i="5"/>
  <c r="B41" i="5"/>
  <c r="A41" i="5"/>
  <c r="AJ40" i="5"/>
  <c r="AI40" i="5"/>
  <c r="AH40" i="5"/>
  <c r="AG40" i="5"/>
  <c r="AF40" i="5"/>
  <c r="AE40" i="5"/>
  <c r="AB40" i="5"/>
  <c r="AA40" i="5"/>
  <c r="Z40" i="5"/>
  <c r="Y40" i="5"/>
  <c r="X40" i="5"/>
  <c r="W40" i="5"/>
  <c r="V40" i="5"/>
  <c r="U40" i="5"/>
  <c r="T40" i="5"/>
  <c r="R40" i="5"/>
  <c r="Q40" i="5"/>
  <c r="P40" i="5"/>
  <c r="O40" i="5"/>
  <c r="N40" i="5"/>
  <c r="M40" i="5"/>
  <c r="J40" i="5"/>
  <c r="I40" i="5"/>
  <c r="H40" i="5"/>
  <c r="G40" i="5"/>
  <c r="F40" i="5"/>
  <c r="E40" i="5"/>
  <c r="D40" i="5"/>
  <c r="C40" i="5"/>
  <c r="B40" i="5"/>
  <c r="A40" i="5"/>
  <c r="AJ39" i="5"/>
  <c r="AI39" i="5"/>
  <c r="AH39" i="5"/>
  <c r="AG39" i="5"/>
  <c r="AF39" i="5"/>
  <c r="AE39" i="5"/>
  <c r="AB39" i="5"/>
  <c r="AA39" i="5"/>
  <c r="Z39" i="5"/>
  <c r="Y39" i="5"/>
  <c r="X39" i="5"/>
  <c r="W39" i="5"/>
  <c r="V39" i="5"/>
  <c r="U39" i="5"/>
  <c r="T39" i="5"/>
  <c r="R39" i="5"/>
  <c r="Q39" i="5"/>
  <c r="P39" i="5"/>
  <c r="O39" i="5"/>
  <c r="N39" i="5"/>
  <c r="M39" i="5"/>
  <c r="H39" i="5"/>
  <c r="G39" i="5"/>
  <c r="F39" i="5"/>
  <c r="E39" i="5"/>
  <c r="D39" i="5"/>
  <c r="C39" i="5"/>
  <c r="B39" i="5"/>
  <c r="A39" i="5"/>
  <c r="AJ38" i="5"/>
  <c r="AI38" i="5"/>
  <c r="AH38" i="5"/>
  <c r="AG38" i="5"/>
  <c r="AF38" i="5"/>
  <c r="AE38" i="5"/>
  <c r="AB38" i="5"/>
  <c r="AA38" i="5"/>
  <c r="Z38" i="5"/>
  <c r="Y38" i="5"/>
  <c r="X38" i="5"/>
  <c r="W38" i="5"/>
  <c r="V38" i="5"/>
  <c r="U38" i="5"/>
  <c r="T38" i="5"/>
  <c r="R38" i="5"/>
  <c r="Q38" i="5"/>
  <c r="P38" i="5"/>
  <c r="O38" i="5"/>
  <c r="N38" i="5"/>
  <c r="M38" i="5"/>
  <c r="H38" i="5"/>
  <c r="G38" i="5"/>
  <c r="F38" i="5"/>
  <c r="E38" i="5"/>
  <c r="D38" i="5"/>
  <c r="C38" i="5"/>
  <c r="B38" i="5"/>
  <c r="A38" i="5"/>
  <c r="AJ37" i="5"/>
  <c r="AI37" i="5"/>
  <c r="AH37" i="5"/>
  <c r="AG37" i="5"/>
  <c r="AF37" i="5"/>
  <c r="AE37" i="5"/>
  <c r="AB37" i="5"/>
  <c r="AA37" i="5"/>
  <c r="Z37" i="5"/>
  <c r="Y37" i="5"/>
  <c r="X37" i="5"/>
  <c r="W37" i="5"/>
  <c r="V37" i="5"/>
  <c r="U37" i="5"/>
  <c r="T37" i="5"/>
  <c r="R37" i="5"/>
  <c r="Q37" i="5"/>
  <c r="P37" i="5"/>
  <c r="O37" i="5"/>
  <c r="N37" i="5"/>
  <c r="M37" i="5"/>
  <c r="H37" i="5"/>
  <c r="G37" i="5"/>
  <c r="F37" i="5"/>
  <c r="E37" i="5"/>
  <c r="D37" i="5"/>
  <c r="C37" i="5"/>
  <c r="B37" i="5"/>
  <c r="A37" i="5"/>
  <c r="AJ36" i="5"/>
  <c r="AI36" i="5"/>
  <c r="AH36" i="5"/>
  <c r="AG36" i="5"/>
  <c r="AF36" i="5"/>
  <c r="AE36" i="5"/>
  <c r="AB36" i="5"/>
  <c r="AA36" i="5"/>
  <c r="Z36" i="5"/>
  <c r="Y36" i="5"/>
  <c r="X36" i="5"/>
  <c r="W36" i="5"/>
  <c r="V36" i="5"/>
  <c r="U36" i="5"/>
  <c r="T36" i="5"/>
  <c r="R36" i="5"/>
  <c r="Q36" i="5"/>
  <c r="P36" i="5"/>
  <c r="O36" i="5"/>
  <c r="N36" i="5"/>
  <c r="M36" i="5"/>
  <c r="H36" i="5"/>
  <c r="G36" i="5"/>
  <c r="F36" i="5"/>
  <c r="E36" i="5"/>
  <c r="D36" i="5"/>
  <c r="C36" i="5"/>
  <c r="B36" i="5"/>
  <c r="A36" i="5"/>
  <c r="AJ35" i="5"/>
  <c r="AI35" i="5"/>
  <c r="AH35" i="5"/>
  <c r="AG35" i="5"/>
  <c r="AF35" i="5"/>
  <c r="AE35" i="5"/>
  <c r="AB35" i="5"/>
  <c r="AA35" i="5"/>
  <c r="Z35" i="5"/>
  <c r="Y35" i="5"/>
  <c r="X35" i="5"/>
  <c r="W35" i="5"/>
  <c r="V35" i="5"/>
  <c r="U35" i="5"/>
  <c r="T35" i="5"/>
  <c r="R35" i="5"/>
  <c r="Q35" i="5"/>
  <c r="P35" i="5"/>
  <c r="O35" i="5"/>
  <c r="N35" i="5"/>
  <c r="M35" i="5"/>
  <c r="H35" i="5"/>
  <c r="G35" i="5"/>
  <c r="F35" i="5"/>
  <c r="E35" i="5"/>
  <c r="D35" i="5"/>
  <c r="C35" i="5"/>
  <c r="B35" i="5"/>
  <c r="A35" i="5"/>
  <c r="AJ34" i="5"/>
  <c r="AI34" i="5"/>
  <c r="AH34" i="5"/>
  <c r="AG34" i="5"/>
  <c r="AF34" i="5"/>
  <c r="AE34" i="5"/>
  <c r="AB34" i="5"/>
  <c r="AA34" i="5"/>
  <c r="Z34" i="5"/>
  <c r="Y34" i="5"/>
  <c r="X34" i="5"/>
  <c r="W34" i="5"/>
  <c r="V34" i="5"/>
  <c r="U34" i="5"/>
  <c r="T34" i="5"/>
  <c r="R34" i="5"/>
  <c r="Q34" i="5"/>
  <c r="P34" i="5"/>
  <c r="O34" i="5"/>
  <c r="N34" i="5"/>
  <c r="M34" i="5"/>
  <c r="J34" i="5"/>
  <c r="H34" i="5"/>
  <c r="G34" i="5"/>
  <c r="F34" i="5"/>
  <c r="E34" i="5"/>
  <c r="D34" i="5"/>
  <c r="C34" i="5"/>
  <c r="B34" i="5"/>
  <c r="A34" i="5"/>
  <c r="AJ33" i="5"/>
  <c r="AI33" i="5"/>
  <c r="AH33" i="5"/>
  <c r="AG33" i="5"/>
  <c r="AF33" i="5"/>
  <c r="AE33" i="5"/>
  <c r="AB33" i="5"/>
  <c r="AA33" i="5"/>
  <c r="Z33" i="5"/>
  <c r="Y33" i="5"/>
  <c r="X33" i="5"/>
  <c r="W33" i="5"/>
  <c r="V33" i="5"/>
  <c r="U33" i="5"/>
  <c r="T33" i="5"/>
  <c r="R33" i="5"/>
  <c r="Q33" i="5"/>
  <c r="P33" i="5"/>
  <c r="O33" i="5"/>
  <c r="N33" i="5"/>
  <c r="M33" i="5"/>
  <c r="H33" i="5"/>
  <c r="G33" i="5"/>
  <c r="F33" i="5"/>
  <c r="E33" i="5"/>
  <c r="D33" i="5"/>
  <c r="C33" i="5"/>
  <c r="B33" i="5"/>
  <c r="A33" i="5"/>
  <c r="AJ32" i="5"/>
  <c r="AI32" i="5"/>
  <c r="AH32" i="5"/>
  <c r="AG32" i="5"/>
  <c r="AF32" i="5"/>
  <c r="AE32" i="5"/>
  <c r="AB32" i="5"/>
  <c r="AA32" i="5"/>
  <c r="Z32" i="5"/>
  <c r="Y32" i="5"/>
  <c r="X32" i="5"/>
  <c r="W32" i="5"/>
  <c r="V32" i="5"/>
  <c r="U32" i="5"/>
  <c r="T32" i="5"/>
  <c r="R32" i="5"/>
  <c r="Q32" i="5"/>
  <c r="P32" i="5"/>
  <c r="O32" i="5"/>
  <c r="N32" i="5"/>
  <c r="M32" i="5"/>
  <c r="J32" i="5"/>
  <c r="H32" i="5"/>
  <c r="G32" i="5"/>
  <c r="F32" i="5"/>
  <c r="E32" i="5"/>
  <c r="D32" i="5"/>
  <c r="C32" i="5"/>
  <c r="B32" i="5"/>
  <c r="A32" i="5"/>
  <c r="AJ31" i="5"/>
  <c r="AI31" i="5"/>
  <c r="AH31" i="5"/>
  <c r="AG31" i="5"/>
  <c r="AF31" i="5"/>
  <c r="AE31" i="5"/>
  <c r="AB31" i="5"/>
  <c r="AA31" i="5"/>
  <c r="Z31" i="5"/>
  <c r="Y31" i="5"/>
  <c r="X31" i="5"/>
  <c r="W31" i="5"/>
  <c r="V31" i="5"/>
  <c r="U31" i="5"/>
  <c r="T31" i="5"/>
  <c r="R31" i="5"/>
  <c r="Q31" i="5"/>
  <c r="P31" i="5"/>
  <c r="O31" i="5"/>
  <c r="N31" i="5"/>
  <c r="M31" i="5"/>
  <c r="H31" i="5"/>
  <c r="G31" i="5"/>
  <c r="F31" i="5"/>
  <c r="E31" i="5"/>
  <c r="D31" i="5"/>
  <c r="C31" i="5"/>
  <c r="B31" i="5"/>
  <c r="A31" i="5"/>
  <c r="AJ30" i="5"/>
  <c r="AI30" i="5"/>
  <c r="AH30" i="5"/>
  <c r="AG30" i="5"/>
  <c r="AF30" i="5"/>
  <c r="AE30" i="5"/>
  <c r="AB30" i="5"/>
  <c r="AA30" i="5"/>
  <c r="Z30" i="5"/>
  <c r="Y30" i="5"/>
  <c r="X30" i="5"/>
  <c r="W30" i="5"/>
  <c r="V30" i="5"/>
  <c r="U30" i="5"/>
  <c r="T30" i="5"/>
  <c r="R30" i="5"/>
  <c r="Q30" i="5"/>
  <c r="P30" i="5"/>
  <c r="O30" i="5"/>
  <c r="N30" i="5"/>
  <c r="M30" i="5"/>
  <c r="H30" i="5"/>
  <c r="G30" i="5"/>
  <c r="F30" i="5"/>
  <c r="E30" i="5"/>
  <c r="D30" i="5"/>
  <c r="C30" i="5"/>
  <c r="B30" i="5"/>
  <c r="A30" i="5"/>
  <c r="AJ29" i="5"/>
  <c r="AI29" i="5"/>
  <c r="AH29" i="5"/>
  <c r="AG29" i="5"/>
  <c r="AE29" i="5"/>
  <c r="AB29" i="5"/>
  <c r="AA29" i="5"/>
  <c r="Z29" i="5"/>
  <c r="Y29" i="5"/>
  <c r="X29" i="5"/>
  <c r="W29" i="5"/>
  <c r="V29" i="5"/>
  <c r="U29" i="5"/>
  <c r="T29" i="5"/>
  <c r="R29" i="5"/>
  <c r="Q29" i="5"/>
  <c r="O29" i="5"/>
  <c r="N29" i="5"/>
  <c r="M29" i="5"/>
  <c r="K29" i="5"/>
  <c r="I29" i="5"/>
  <c r="H29" i="5"/>
  <c r="G29" i="5"/>
  <c r="F29" i="5"/>
  <c r="E29" i="5"/>
  <c r="D29" i="5"/>
  <c r="C29" i="5"/>
  <c r="B29" i="5"/>
  <c r="A29" i="5"/>
  <c r="AJ28" i="5"/>
  <c r="AI28" i="5"/>
  <c r="AH28" i="5"/>
  <c r="AG28" i="5"/>
  <c r="AF28" i="5"/>
  <c r="AF91" i="5" s="1"/>
  <c r="AP96" i="5" s="1"/>
  <c r="AE28" i="5"/>
  <c r="AB28" i="5"/>
  <c r="AA28" i="5"/>
  <c r="Z28" i="5"/>
  <c r="Y28" i="5"/>
  <c r="X28" i="5"/>
  <c r="W28" i="5"/>
  <c r="V28" i="5"/>
  <c r="U28" i="5"/>
  <c r="T28" i="5"/>
  <c r="R28" i="5"/>
  <c r="Q28" i="5"/>
  <c r="P28" i="5"/>
  <c r="O28" i="5"/>
  <c r="N28" i="5"/>
  <c r="M28" i="5"/>
  <c r="H28" i="5"/>
  <c r="G28" i="5"/>
  <c r="F28" i="5"/>
  <c r="E28" i="5"/>
  <c r="D28" i="5"/>
  <c r="C28" i="5"/>
  <c r="B28" i="5"/>
  <c r="A28" i="5"/>
  <c r="AF21" i="5"/>
  <c r="N21" i="5"/>
  <c r="K21" i="5"/>
  <c r="I21" i="5"/>
  <c r="H21" i="5"/>
  <c r="G21" i="5"/>
  <c r="F21" i="5"/>
  <c r="E21" i="5"/>
  <c r="D21" i="5"/>
  <c r="C21" i="5"/>
  <c r="B21" i="5"/>
  <c r="AL20" i="5"/>
  <c r="AH20" i="5"/>
  <c r="AG20" i="5"/>
  <c r="AF20" i="5"/>
  <c r="AC20" i="5"/>
  <c r="AB20" i="5"/>
  <c r="AA20" i="5"/>
  <c r="Z20" i="5"/>
  <c r="Y20" i="5"/>
  <c r="X20" i="5"/>
  <c r="W20" i="5"/>
  <c r="V20" i="5"/>
  <c r="U20" i="5"/>
  <c r="T20" i="5"/>
  <c r="N20" i="5"/>
  <c r="K20" i="5"/>
  <c r="I20" i="5"/>
  <c r="H20" i="5"/>
  <c r="G20" i="5"/>
  <c r="F20" i="5"/>
  <c r="E20" i="5"/>
  <c r="D20" i="5"/>
  <c r="C20" i="5"/>
  <c r="B20" i="5"/>
  <c r="A20" i="5"/>
  <c r="AL19" i="5"/>
  <c r="AH19" i="5"/>
  <c r="AG19" i="5"/>
  <c r="AF19" i="5"/>
  <c r="AC19" i="5"/>
  <c r="AB19" i="5"/>
  <c r="AA19" i="5"/>
  <c r="Z19" i="5"/>
  <c r="Y19" i="5"/>
  <c r="X19" i="5"/>
  <c r="W19" i="5"/>
  <c r="V19" i="5"/>
  <c r="U19" i="5"/>
  <c r="T19" i="5"/>
  <c r="N19" i="5"/>
  <c r="K19" i="5"/>
  <c r="I19" i="5"/>
  <c r="H19" i="5"/>
  <c r="G19" i="5"/>
  <c r="F19" i="5"/>
  <c r="E19" i="5"/>
  <c r="D19" i="5"/>
  <c r="C19" i="5"/>
  <c r="B19" i="5"/>
  <c r="A19" i="5"/>
  <c r="AL18" i="5"/>
  <c r="AH18" i="5"/>
  <c r="AG18" i="5"/>
  <c r="AF18" i="5"/>
  <c r="AC18" i="5"/>
  <c r="AB18" i="5"/>
  <c r="AA18" i="5"/>
  <c r="Z18" i="5"/>
  <c r="Y18" i="5"/>
  <c r="X18" i="5"/>
  <c r="W18" i="5"/>
  <c r="V18" i="5"/>
  <c r="U18" i="5"/>
  <c r="T18" i="5"/>
  <c r="N18" i="5"/>
  <c r="K18" i="5"/>
  <c r="J18" i="5"/>
  <c r="I18" i="5"/>
  <c r="H18" i="5"/>
  <c r="G18" i="5"/>
  <c r="F18" i="5"/>
  <c r="E18" i="5"/>
  <c r="D18" i="5"/>
  <c r="C18" i="5"/>
  <c r="B18" i="5"/>
  <c r="A18" i="5"/>
  <c r="AL17" i="5"/>
  <c r="AH17" i="5"/>
  <c r="AG17" i="5"/>
  <c r="AF17" i="5"/>
  <c r="AC17" i="5"/>
  <c r="AB17" i="5"/>
  <c r="AA17" i="5"/>
  <c r="Z17" i="5"/>
  <c r="Y17" i="5"/>
  <c r="X17" i="5"/>
  <c r="W17" i="5"/>
  <c r="V17" i="5"/>
  <c r="U17" i="5"/>
  <c r="T17" i="5"/>
  <c r="N17" i="5"/>
  <c r="K17" i="5"/>
  <c r="J17" i="5"/>
  <c r="I17" i="5"/>
  <c r="H17" i="5"/>
  <c r="G17" i="5"/>
  <c r="F17" i="5"/>
  <c r="E17" i="5"/>
  <c r="D17" i="5"/>
  <c r="C17" i="5"/>
  <c r="B17" i="5"/>
  <c r="A17" i="5"/>
  <c r="AL16" i="5"/>
  <c r="AH16" i="5"/>
  <c r="AG16" i="5"/>
  <c r="AF16" i="5"/>
  <c r="AC16" i="5"/>
  <c r="AB16" i="5"/>
  <c r="AA16" i="5"/>
  <c r="Z16" i="5"/>
  <c r="Y16" i="5"/>
  <c r="X16" i="5"/>
  <c r="W16" i="5"/>
  <c r="V16" i="5"/>
  <c r="U16" i="5"/>
  <c r="T16" i="5"/>
  <c r="N16" i="5"/>
  <c r="K16" i="5"/>
  <c r="I16" i="5"/>
  <c r="H16" i="5"/>
  <c r="G16" i="5"/>
  <c r="F16" i="5"/>
  <c r="E16" i="5"/>
  <c r="D16" i="5"/>
  <c r="C16" i="5"/>
  <c r="B16" i="5"/>
  <c r="A16" i="5"/>
  <c r="AL15" i="5"/>
  <c r="AH15" i="5"/>
  <c r="AG15" i="5"/>
  <c r="AF15" i="5"/>
  <c r="AC15" i="5"/>
  <c r="AB15" i="5"/>
  <c r="AA15" i="5"/>
  <c r="Z15" i="5"/>
  <c r="Y15" i="5"/>
  <c r="X15" i="5"/>
  <c r="W15" i="5"/>
  <c r="V15" i="5"/>
  <c r="U15" i="5"/>
  <c r="T15" i="5"/>
  <c r="N15" i="5"/>
  <c r="K15" i="5"/>
  <c r="I15" i="5"/>
  <c r="H15" i="5"/>
  <c r="G15" i="5"/>
  <c r="F15" i="5"/>
  <c r="E15" i="5"/>
  <c r="D15" i="5"/>
  <c r="C15" i="5"/>
  <c r="B15" i="5"/>
  <c r="A15" i="5"/>
  <c r="AL14" i="5"/>
  <c r="AH14" i="5"/>
  <c r="AH21" i="5" s="1"/>
  <c r="AJ97" i="5" s="1"/>
  <c r="AG14" i="5"/>
  <c r="AF14" i="5"/>
  <c r="AC14" i="5"/>
  <c r="AB14" i="5"/>
  <c r="AA14" i="5"/>
  <c r="Z14" i="5"/>
  <c r="Y14" i="5"/>
  <c r="X14" i="5"/>
  <c r="W14" i="5"/>
  <c r="V14" i="5"/>
  <c r="U14" i="5"/>
  <c r="T14" i="5"/>
  <c r="N14" i="5"/>
  <c r="K14" i="5"/>
  <c r="I14" i="5"/>
  <c r="H14" i="5"/>
  <c r="G14" i="5"/>
  <c r="F14" i="5"/>
  <c r="E14" i="5"/>
  <c r="D14" i="5"/>
  <c r="C14" i="5"/>
  <c r="B14" i="5"/>
  <c r="A14" i="5"/>
  <c r="N11" i="5"/>
  <c r="AN11" i="5" s="1"/>
  <c r="L88" i="2"/>
  <c r="K88" i="2"/>
  <c r="J88" i="2"/>
  <c r="I88" i="2"/>
  <c r="H88" i="2"/>
  <c r="G88" i="2"/>
  <c r="F88" i="2"/>
  <c r="E88" i="2"/>
  <c r="D88" i="2"/>
  <c r="C88" i="2"/>
  <c r="B88" i="2"/>
  <c r="A88" i="2"/>
  <c r="K87" i="2"/>
  <c r="J87" i="2"/>
  <c r="Q87" i="2" s="1"/>
  <c r="I87" i="2"/>
  <c r="H87" i="2"/>
  <c r="G87" i="2"/>
  <c r="F87" i="2"/>
  <c r="E87" i="2"/>
  <c r="D87" i="2"/>
  <c r="C87" i="2"/>
  <c r="B87" i="2"/>
  <c r="A87" i="2"/>
  <c r="K86" i="2"/>
  <c r="J86" i="2"/>
  <c r="I86" i="2"/>
  <c r="H86" i="2"/>
  <c r="G86" i="2"/>
  <c r="F86" i="2"/>
  <c r="E86" i="2"/>
  <c r="D86" i="2"/>
  <c r="C86" i="2"/>
  <c r="B86" i="2"/>
  <c r="A86" i="2"/>
  <c r="K85" i="2"/>
  <c r="J85" i="2"/>
  <c r="I85" i="2"/>
  <c r="H85" i="2"/>
  <c r="G85" i="2"/>
  <c r="F85" i="2"/>
  <c r="E85" i="2"/>
  <c r="D85" i="2"/>
  <c r="C85" i="2"/>
  <c r="B85" i="2"/>
  <c r="A85" i="2"/>
  <c r="K84" i="2"/>
  <c r="J84" i="2"/>
  <c r="I84" i="2"/>
  <c r="H84" i="2"/>
  <c r="G84" i="2"/>
  <c r="F84" i="2"/>
  <c r="E84" i="2"/>
  <c r="D84" i="2"/>
  <c r="C84" i="2"/>
  <c r="B84" i="2"/>
  <c r="A84" i="2"/>
  <c r="K83" i="2"/>
  <c r="J83" i="2"/>
  <c r="I83" i="2"/>
  <c r="H83" i="2"/>
  <c r="G83" i="2"/>
  <c r="F83" i="2"/>
  <c r="E83" i="2"/>
  <c r="D83" i="2"/>
  <c r="C83" i="2"/>
  <c r="B83" i="2"/>
  <c r="A83" i="2"/>
  <c r="K82" i="2"/>
  <c r="J82" i="2"/>
  <c r="Q82" i="2" s="1"/>
  <c r="I82" i="2"/>
  <c r="H82" i="2"/>
  <c r="G82" i="2"/>
  <c r="F82" i="2"/>
  <c r="E82" i="2"/>
  <c r="D82" i="2"/>
  <c r="C82" i="2"/>
  <c r="B82" i="2"/>
  <c r="A82" i="2"/>
  <c r="K81" i="2"/>
  <c r="J81" i="2"/>
  <c r="I81" i="2"/>
  <c r="H81" i="2"/>
  <c r="G81" i="2"/>
  <c r="F81" i="2"/>
  <c r="E81" i="2"/>
  <c r="D81" i="2"/>
  <c r="C81" i="2"/>
  <c r="B81" i="2"/>
  <c r="A81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K79" i="2"/>
  <c r="J79" i="2"/>
  <c r="I79" i="2"/>
  <c r="H79" i="2"/>
  <c r="G79" i="2"/>
  <c r="F79" i="2"/>
  <c r="E79" i="2"/>
  <c r="D79" i="2"/>
  <c r="C79" i="2"/>
  <c r="B79" i="2"/>
  <c r="A79" i="2"/>
  <c r="K78" i="2"/>
  <c r="J78" i="2"/>
  <c r="Q78" i="2" s="1"/>
  <c r="I78" i="2"/>
  <c r="P78" i="2" s="1"/>
  <c r="S78" i="2" s="1"/>
  <c r="U78" i="2" s="1"/>
  <c r="X78" i="2" s="1"/>
  <c r="H78" i="2"/>
  <c r="G78" i="2"/>
  <c r="F78" i="2"/>
  <c r="E78" i="2"/>
  <c r="D78" i="2"/>
  <c r="C78" i="2"/>
  <c r="B78" i="2"/>
  <c r="A78" i="2"/>
  <c r="K77" i="2"/>
  <c r="J77" i="2"/>
  <c r="Q77" i="2" s="1"/>
  <c r="I77" i="2"/>
  <c r="H77" i="2"/>
  <c r="G77" i="2"/>
  <c r="F77" i="2"/>
  <c r="E77" i="2"/>
  <c r="D77" i="2"/>
  <c r="C77" i="2"/>
  <c r="B77" i="2"/>
  <c r="A77" i="2"/>
  <c r="K76" i="2"/>
  <c r="J76" i="2"/>
  <c r="Q76" i="2" s="1"/>
  <c r="I76" i="2"/>
  <c r="H76" i="2"/>
  <c r="G76" i="2"/>
  <c r="F76" i="2"/>
  <c r="E76" i="2"/>
  <c r="D76" i="2"/>
  <c r="C76" i="2"/>
  <c r="B76" i="2"/>
  <c r="A76" i="2"/>
  <c r="K75" i="2"/>
  <c r="J75" i="2"/>
  <c r="I75" i="2"/>
  <c r="H75" i="2"/>
  <c r="G75" i="2"/>
  <c r="F75" i="2"/>
  <c r="E75" i="2"/>
  <c r="D75" i="2"/>
  <c r="C75" i="2"/>
  <c r="B75" i="2"/>
  <c r="A75" i="2"/>
  <c r="K74" i="2"/>
  <c r="J74" i="2"/>
  <c r="I74" i="2"/>
  <c r="H74" i="2"/>
  <c r="G74" i="2"/>
  <c r="F74" i="2"/>
  <c r="E74" i="2"/>
  <c r="D74" i="2"/>
  <c r="C74" i="2"/>
  <c r="B74" i="2"/>
  <c r="A74" i="2"/>
  <c r="K73" i="2"/>
  <c r="J73" i="2"/>
  <c r="I73" i="2"/>
  <c r="P73" i="2" s="1"/>
  <c r="H73" i="2"/>
  <c r="G73" i="2"/>
  <c r="F73" i="2"/>
  <c r="E73" i="2"/>
  <c r="D73" i="2"/>
  <c r="C73" i="2"/>
  <c r="B73" i="2"/>
  <c r="A73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K71" i="2"/>
  <c r="J71" i="2"/>
  <c r="R71" i="2" s="1"/>
  <c r="I71" i="2"/>
  <c r="H71" i="2"/>
  <c r="G71" i="2"/>
  <c r="F71" i="2"/>
  <c r="E71" i="2"/>
  <c r="D71" i="2"/>
  <c r="C71" i="2"/>
  <c r="B71" i="2"/>
  <c r="A71" i="2"/>
  <c r="K70" i="2"/>
  <c r="J70" i="2"/>
  <c r="I70" i="2"/>
  <c r="H70" i="2"/>
  <c r="G70" i="2"/>
  <c r="F70" i="2"/>
  <c r="E70" i="2"/>
  <c r="D70" i="2"/>
  <c r="C70" i="2"/>
  <c r="B70" i="2"/>
  <c r="A70" i="2"/>
  <c r="K69" i="2"/>
  <c r="J69" i="2"/>
  <c r="Q69" i="2" s="1"/>
  <c r="I69" i="2"/>
  <c r="H69" i="2"/>
  <c r="G69" i="2"/>
  <c r="F69" i="2"/>
  <c r="E69" i="2"/>
  <c r="D69" i="2"/>
  <c r="C69" i="2"/>
  <c r="B69" i="2"/>
  <c r="A69" i="2"/>
  <c r="K68" i="2"/>
  <c r="J68" i="2"/>
  <c r="Q68" i="2" s="1"/>
  <c r="I68" i="2"/>
  <c r="H68" i="2"/>
  <c r="G68" i="2"/>
  <c r="F68" i="2"/>
  <c r="E68" i="2"/>
  <c r="D68" i="2"/>
  <c r="C68" i="2"/>
  <c r="B68" i="2"/>
  <c r="A68" i="2"/>
  <c r="K67" i="2"/>
  <c r="J67" i="2"/>
  <c r="I67" i="2"/>
  <c r="H67" i="2"/>
  <c r="G67" i="2"/>
  <c r="F67" i="2"/>
  <c r="E67" i="2"/>
  <c r="D67" i="2"/>
  <c r="C67" i="2"/>
  <c r="B67" i="2"/>
  <c r="A67" i="2"/>
  <c r="K66" i="2"/>
  <c r="J66" i="2"/>
  <c r="R66" i="2" s="1"/>
  <c r="I66" i="2"/>
  <c r="P66" i="2" s="1"/>
  <c r="H66" i="2"/>
  <c r="G66" i="2"/>
  <c r="F66" i="2"/>
  <c r="E66" i="2"/>
  <c r="D66" i="2"/>
  <c r="C66" i="2"/>
  <c r="B66" i="2"/>
  <c r="A66" i="2"/>
  <c r="K65" i="2"/>
  <c r="J65" i="2"/>
  <c r="I65" i="2"/>
  <c r="H65" i="2"/>
  <c r="G65" i="2"/>
  <c r="F65" i="2"/>
  <c r="E65" i="2"/>
  <c r="D65" i="2"/>
  <c r="C65" i="2"/>
  <c r="B65" i="2"/>
  <c r="A65" i="2"/>
  <c r="M64" i="2"/>
  <c r="K64" i="2"/>
  <c r="J64" i="2"/>
  <c r="I64" i="2"/>
  <c r="H64" i="2"/>
  <c r="G64" i="2"/>
  <c r="F64" i="2"/>
  <c r="E64" i="2"/>
  <c r="D64" i="2"/>
  <c r="C64" i="2"/>
  <c r="B64" i="2"/>
  <c r="A64" i="2"/>
  <c r="K63" i="2"/>
  <c r="J63" i="2"/>
  <c r="I63" i="2"/>
  <c r="H63" i="2"/>
  <c r="G63" i="2"/>
  <c r="F63" i="2"/>
  <c r="E63" i="2"/>
  <c r="D63" i="2"/>
  <c r="C63" i="2"/>
  <c r="B63" i="2"/>
  <c r="A63" i="2"/>
  <c r="K62" i="2"/>
  <c r="J62" i="2"/>
  <c r="R62" i="2" s="1"/>
  <c r="I62" i="2"/>
  <c r="H62" i="2"/>
  <c r="G62" i="2"/>
  <c r="F62" i="2"/>
  <c r="E62" i="2"/>
  <c r="D62" i="2"/>
  <c r="C62" i="2"/>
  <c r="B62" i="2"/>
  <c r="A62" i="2"/>
  <c r="M61" i="2"/>
  <c r="L61" i="2"/>
  <c r="K61" i="2"/>
  <c r="J61" i="2"/>
  <c r="Q61" i="2" s="1"/>
  <c r="I61" i="2"/>
  <c r="H61" i="2"/>
  <c r="G61" i="2"/>
  <c r="F61" i="2"/>
  <c r="E61" i="2"/>
  <c r="D61" i="2"/>
  <c r="C61" i="2"/>
  <c r="B61" i="2"/>
  <c r="A61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K59" i="2"/>
  <c r="J59" i="2"/>
  <c r="I59" i="2"/>
  <c r="H59" i="2"/>
  <c r="G59" i="2"/>
  <c r="F59" i="2"/>
  <c r="E59" i="2"/>
  <c r="D59" i="2"/>
  <c r="C59" i="2"/>
  <c r="B59" i="2"/>
  <c r="A59" i="2"/>
  <c r="K58" i="2"/>
  <c r="J58" i="2"/>
  <c r="I58" i="2"/>
  <c r="H58" i="2"/>
  <c r="G58" i="2"/>
  <c r="F58" i="2"/>
  <c r="E58" i="2"/>
  <c r="D58" i="2"/>
  <c r="C58" i="2"/>
  <c r="B58" i="2"/>
  <c r="A58" i="2"/>
  <c r="K57" i="2"/>
  <c r="J57" i="2"/>
  <c r="I57" i="2"/>
  <c r="H57" i="2"/>
  <c r="G57" i="2"/>
  <c r="F57" i="2"/>
  <c r="E57" i="2"/>
  <c r="D57" i="2"/>
  <c r="C57" i="2"/>
  <c r="B57" i="2"/>
  <c r="A57" i="2"/>
  <c r="K56" i="2"/>
  <c r="J56" i="2"/>
  <c r="P56" i="2" s="1"/>
  <c r="I56" i="2"/>
  <c r="H56" i="2"/>
  <c r="G56" i="2"/>
  <c r="F56" i="2"/>
  <c r="E56" i="2"/>
  <c r="D56" i="2"/>
  <c r="C56" i="2"/>
  <c r="B56" i="2"/>
  <c r="A56" i="2"/>
  <c r="K55" i="2"/>
  <c r="J55" i="2"/>
  <c r="I55" i="2"/>
  <c r="H55" i="2"/>
  <c r="G55" i="2"/>
  <c r="F55" i="2"/>
  <c r="E55" i="2"/>
  <c r="D55" i="2"/>
  <c r="C55" i="2"/>
  <c r="B55" i="2"/>
  <c r="A55" i="2"/>
  <c r="K54" i="2"/>
  <c r="J54" i="2"/>
  <c r="I54" i="2"/>
  <c r="H54" i="2"/>
  <c r="G54" i="2"/>
  <c r="F54" i="2"/>
  <c r="E54" i="2"/>
  <c r="D54" i="2"/>
  <c r="C54" i="2"/>
  <c r="B54" i="2"/>
  <c r="A54" i="2"/>
  <c r="K53" i="2"/>
  <c r="J53" i="2"/>
  <c r="I53" i="2"/>
  <c r="H53" i="2"/>
  <c r="G53" i="2"/>
  <c r="F53" i="2"/>
  <c r="E53" i="2"/>
  <c r="D53" i="2"/>
  <c r="C53" i="2"/>
  <c r="B53" i="2"/>
  <c r="A53" i="2"/>
  <c r="K52" i="2"/>
  <c r="J52" i="2"/>
  <c r="I52" i="2"/>
  <c r="H52" i="2"/>
  <c r="G52" i="2"/>
  <c r="F52" i="2"/>
  <c r="E52" i="2"/>
  <c r="D52" i="2"/>
  <c r="C52" i="2"/>
  <c r="B52" i="2"/>
  <c r="A52" i="2"/>
  <c r="K51" i="2"/>
  <c r="J51" i="2"/>
  <c r="I51" i="2"/>
  <c r="H51" i="2"/>
  <c r="G51" i="2"/>
  <c r="F51" i="2"/>
  <c r="E51" i="2"/>
  <c r="D51" i="2"/>
  <c r="C51" i="2"/>
  <c r="B51" i="2"/>
  <c r="A51" i="2"/>
  <c r="K50" i="2"/>
  <c r="J50" i="2"/>
  <c r="I50" i="2"/>
  <c r="H50" i="2"/>
  <c r="G50" i="2"/>
  <c r="F50" i="2"/>
  <c r="E50" i="2"/>
  <c r="D50" i="2"/>
  <c r="C50" i="2"/>
  <c r="B50" i="2"/>
  <c r="A50" i="2"/>
  <c r="L49" i="2"/>
  <c r="K49" i="2"/>
  <c r="J49" i="2"/>
  <c r="I49" i="2"/>
  <c r="H49" i="2"/>
  <c r="G49" i="2"/>
  <c r="F49" i="2"/>
  <c r="E49" i="2"/>
  <c r="D49" i="2"/>
  <c r="C49" i="2"/>
  <c r="B49" i="2"/>
  <c r="A49" i="2"/>
  <c r="K48" i="2"/>
  <c r="J48" i="2"/>
  <c r="I48" i="2"/>
  <c r="H48" i="2"/>
  <c r="G48" i="2"/>
  <c r="F48" i="2"/>
  <c r="E48" i="2"/>
  <c r="D48" i="2"/>
  <c r="C48" i="2"/>
  <c r="B48" i="2"/>
  <c r="A48" i="2"/>
  <c r="K47" i="2"/>
  <c r="J47" i="2"/>
  <c r="I47" i="2"/>
  <c r="H47" i="2"/>
  <c r="G47" i="2"/>
  <c r="F47" i="2"/>
  <c r="E47" i="2"/>
  <c r="D47" i="2"/>
  <c r="C47" i="2"/>
  <c r="B47" i="2"/>
  <c r="A47" i="2"/>
  <c r="K46" i="2"/>
  <c r="J46" i="2"/>
  <c r="R46" i="2" s="1"/>
  <c r="I46" i="2"/>
  <c r="H46" i="2"/>
  <c r="G46" i="2"/>
  <c r="F46" i="2"/>
  <c r="E46" i="2"/>
  <c r="D46" i="2"/>
  <c r="C46" i="2"/>
  <c r="B46" i="2"/>
  <c r="A46" i="2"/>
  <c r="K45" i="2"/>
  <c r="J45" i="2"/>
  <c r="I45" i="2"/>
  <c r="H45" i="2"/>
  <c r="G45" i="2"/>
  <c r="F45" i="2"/>
  <c r="E45" i="2"/>
  <c r="D45" i="2"/>
  <c r="C45" i="2"/>
  <c r="B45" i="2"/>
  <c r="A45" i="2"/>
  <c r="K44" i="2"/>
  <c r="J44" i="2"/>
  <c r="I44" i="2"/>
  <c r="H44" i="2"/>
  <c r="G44" i="2"/>
  <c r="F44" i="2"/>
  <c r="E44" i="2"/>
  <c r="D44" i="2"/>
  <c r="C44" i="2"/>
  <c r="B44" i="2"/>
  <c r="A44" i="2"/>
  <c r="K43" i="2"/>
  <c r="J43" i="2"/>
  <c r="I43" i="2"/>
  <c r="H43" i="2"/>
  <c r="G43" i="2"/>
  <c r="F43" i="2"/>
  <c r="E43" i="2"/>
  <c r="D43" i="2"/>
  <c r="C43" i="2"/>
  <c r="B43" i="2"/>
  <c r="A43" i="2"/>
  <c r="K42" i="2"/>
  <c r="J42" i="2"/>
  <c r="I42" i="2"/>
  <c r="H42" i="2"/>
  <c r="G42" i="2"/>
  <c r="F42" i="2"/>
  <c r="E42" i="2"/>
  <c r="D42" i="2"/>
  <c r="C42" i="2"/>
  <c r="B42" i="2"/>
  <c r="A42" i="2"/>
  <c r="K41" i="2"/>
  <c r="J41" i="2"/>
  <c r="Q41" i="2" s="1"/>
  <c r="I41" i="2"/>
  <c r="H41" i="2"/>
  <c r="G41" i="2"/>
  <c r="F41" i="2"/>
  <c r="E41" i="2"/>
  <c r="D41" i="2"/>
  <c r="C41" i="2"/>
  <c r="B41" i="2"/>
  <c r="A41" i="2"/>
  <c r="K40" i="2"/>
  <c r="J40" i="2"/>
  <c r="R40" i="2" s="1"/>
  <c r="I40" i="2"/>
  <c r="H40" i="2"/>
  <c r="G40" i="2"/>
  <c r="F40" i="2"/>
  <c r="E40" i="2"/>
  <c r="D40" i="2"/>
  <c r="C40" i="2"/>
  <c r="B40" i="2"/>
  <c r="A40" i="2"/>
  <c r="K39" i="2"/>
  <c r="J39" i="2"/>
  <c r="R39" i="2" s="1"/>
  <c r="I39" i="2"/>
  <c r="H39" i="2"/>
  <c r="G39" i="2"/>
  <c r="F39" i="2"/>
  <c r="E39" i="2"/>
  <c r="D39" i="2"/>
  <c r="C39" i="2"/>
  <c r="B39" i="2"/>
  <c r="A39" i="2"/>
  <c r="K38" i="2"/>
  <c r="J38" i="2"/>
  <c r="Q38" i="2" s="1"/>
  <c r="I38" i="2"/>
  <c r="H38" i="2"/>
  <c r="G38" i="2"/>
  <c r="F38" i="2"/>
  <c r="E38" i="2"/>
  <c r="D38" i="2"/>
  <c r="C38" i="2"/>
  <c r="B38" i="2"/>
  <c r="A38" i="2"/>
  <c r="K37" i="2"/>
  <c r="J37" i="2"/>
  <c r="Q37" i="2" s="1"/>
  <c r="I37" i="2"/>
  <c r="H37" i="2"/>
  <c r="G37" i="2"/>
  <c r="F37" i="2"/>
  <c r="E37" i="2"/>
  <c r="D37" i="2"/>
  <c r="C37" i="2"/>
  <c r="B37" i="2"/>
  <c r="A37" i="2"/>
  <c r="K36" i="2"/>
  <c r="J36" i="2"/>
  <c r="I36" i="2"/>
  <c r="H36" i="2"/>
  <c r="G36" i="2"/>
  <c r="F36" i="2"/>
  <c r="E36" i="2"/>
  <c r="D36" i="2"/>
  <c r="C36" i="2"/>
  <c r="B36" i="2"/>
  <c r="A36" i="2"/>
  <c r="O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K34" i="2"/>
  <c r="J34" i="2"/>
  <c r="I34" i="2"/>
  <c r="H34" i="2"/>
  <c r="G34" i="2"/>
  <c r="F34" i="2"/>
  <c r="E34" i="2"/>
  <c r="D34" i="2"/>
  <c r="C34" i="2"/>
  <c r="B34" i="2"/>
  <c r="A34" i="2"/>
  <c r="K33" i="2"/>
  <c r="J33" i="2"/>
  <c r="R33" i="2" s="1"/>
  <c r="I33" i="2"/>
  <c r="H33" i="2"/>
  <c r="G33" i="2"/>
  <c r="F33" i="2"/>
  <c r="E33" i="2"/>
  <c r="D33" i="2"/>
  <c r="C33" i="2"/>
  <c r="B33" i="2"/>
  <c r="A33" i="2"/>
  <c r="K32" i="2"/>
  <c r="J32" i="2"/>
  <c r="I32" i="2"/>
  <c r="H32" i="2"/>
  <c r="G32" i="2"/>
  <c r="F32" i="2"/>
  <c r="E32" i="2"/>
  <c r="D32" i="2"/>
  <c r="C32" i="2"/>
  <c r="B32" i="2"/>
  <c r="A32" i="2"/>
  <c r="K31" i="2"/>
  <c r="J31" i="2"/>
  <c r="R31" i="2" s="1"/>
  <c r="I31" i="2"/>
  <c r="H31" i="2"/>
  <c r="G31" i="2"/>
  <c r="F31" i="2"/>
  <c r="E31" i="2"/>
  <c r="D31" i="2"/>
  <c r="C31" i="2"/>
  <c r="B31" i="2"/>
  <c r="A31" i="2"/>
  <c r="M30" i="2"/>
  <c r="K30" i="2"/>
  <c r="J30" i="2"/>
  <c r="I30" i="2"/>
  <c r="H30" i="2"/>
  <c r="G30" i="2"/>
  <c r="F30" i="2"/>
  <c r="E30" i="2"/>
  <c r="D30" i="2"/>
  <c r="C30" i="2"/>
  <c r="B30" i="2"/>
  <c r="A30" i="2"/>
  <c r="K29" i="2"/>
  <c r="J29" i="2"/>
  <c r="I29" i="2"/>
  <c r="H29" i="2"/>
  <c r="G29" i="2"/>
  <c r="F29" i="2"/>
  <c r="E29" i="2"/>
  <c r="D29" i="2"/>
  <c r="C29" i="2"/>
  <c r="B29" i="2"/>
  <c r="A29" i="2"/>
  <c r="A25" i="2"/>
  <c r="AB24" i="2"/>
  <c r="A24" i="2"/>
  <c r="AA23" i="2"/>
  <c r="A23" i="2"/>
  <c r="A22" i="2"/>
  <c r="Q21" i="2"/>
  <c r="W21" i="2" s="1"/>
  <c r="AK20" i="5" s="1"/>
  <c r="O21" i="2"/>
  <c r="U21" i="2" s="1"/>
  <c r="M21" i="2"/>
  <c r="S21" i="2" s="1"/>
  <c r="L21" i="2"/>
  <c r="K21" i="2"/>
  <c r="I21" i="2"/>
  <c r="H21" i="2"/>
  <c r="G21" i="2"/>
  <c r="F21" i="2"/>
  <c r="E21" i="2"/>
  <c r="D21" i="2"/>
  <c r="C21" i="2"/>
  <c r="B21" i="2"/>
  <c r="A21" i="2"/>
  <c r="AK19" i="5"/>
  <c r="AK18" i="5"/>
  <c r="AK17" i="5"/>
  <c r="AK16" i="5"/>
  <c r="AK15" i="5"/>
  <c r="Q20" i="2"/>
  <c r="W20" i="2" s="1"/>
  <c r="O20" i="2"/>
  <c r="U20" i="2" s="1"/>
  <c r="M20" i="2"/>
  <c r="S20" i="2" s="1"/>
  <c r="L20" i="2"/>
  <c r="K20" i="2"/>
  <c r="I20" i="2"/>
  <c r="H20" i="2"/>
  <c r="G20" i="2"/>
  <c r="F20" i="2"/>
  <c r="E20" i="2"/>
  <c r="D20" i="2"/>
  <c r="C20" i="2"/>
  <c r="B20" i="2"/>
  <c r="A20" i="2"/>
  <c r="Q19" i="2"/>
  <c r="W19" i="2" s="1"/>
  <c r="O19" i="2"/>
  <c r="U19" i="2" s="1"/>
  <c r="M19" i="2"/>
  <c r="S19" i="2" s="1"/>
  <c r="L19" i="2"/>
  <c r="K19" i="2"/>
  <c r="H19" i="2"/>
  <c r="G19" i="2"/>
  <c r="F19" i="2"/>
  <c r="E19" i="2"/>
  <c r="D19" i="2"/>
  <c r="C19" i="2"/>
  <c r="B19" i="2"/>
  <c r="A19" i="2"/>
  <c r="AD18" i="2"/>
  <c r="Q18" i="2"/>
  <c r="W18" i="2" s="1"/>
  <c r="O18" i="2"/>
  <c r="U18" i="2" s="1"/>
  <c r="M18" i="2"/>
  <c r="S18" i="2" s="1"/>
  <c r="L18" i="2"/>
  <c r="K18" i="2"/>
  <c r="H18" i="2"/>
  <c r="G18" i="2"/>
  <c r="F18" i="2"/>
  <c r="E18" i="2"/>
  <c r="D18" i="2"/>
  <c r="B18" i="2"/>
  <c r="A18" i="2"/>
  <c r="Q17" i="2"/>
  <c r="W17" i="2" s="1"/>
  <c r="O17" i="2"/>
  <c r="U17" i="2" s="1"/>
  <c r="M17" i="2"/>
  <c r="S17" i="2" s="1"/>
  <c r="L17" i="2"/>
  <c r="K17" i="2"/>
  <c r="H17" i="2"/>
  <c r="G17" i="2"/>
  <c r="F17" i="2"/>
  <c r="E17" i="2"/>
  <c r="D17" i="2"/>
  <c r="B17" i="2"/>
  <c r="A17" i="2"/>
  <c r="Q16" i="2"/>
  <c r="W16" i="2" s="1"/>
  <c r="O16" i="2"/>
  <c r="U16" i="2" s="1"/>
  <c r="M16" i="2"/>
  <c r="S16" i="2" s="1"/>
  <c r="L16" i="2"/>
  <c r="K16" i="2"/>
  <c r="H16" i="2"/>
  <c r="G16" i="2"/>
  <c r="F16" i="2"/>
  <c r="E16" i="2"/>
  <c r="D16" i="2"/>
  <c r="B16" i="2"/>
  <c r="A16" i="2"/>
  <c r="AD15" i="2"/>
  <c r="AC15" i="2"/>
  <c r="AE15" i="2" s="1"/>
  <c r="T15" i="2" s="1"/>
  <c r="V15" i="2" s="1"/>
  <c r="Q15" i="2"/>
  <c r="W15" i="2" s="1"/>
  <c r="O15" i="2"/>
  <c r="U15" i="2" s="1"/>
  <c r="M15" i="2"/>
  <c r="S15" i="2" s="1"/>
  <c r="L15" i="2"/>
  <c r="K15" i="2"/>
  <c r="H15" i="2"/>
  <c r="G15" i="2"/>
  <c r="F15" i="2"/>
  <c r="E15" i="2"/>
  <c r="D15" i="2"/>
  <c r="B15" i="2"/>
  <c r="A15" i="2"/>
  <c r="Q14" i="2"/>
  <c r="W14" i="2" s="1"/>
  <c r="AK14" i="5" s="1"/>
  <c r="O14" i="2"/>
  <c r="M14" i="2"/>
  <c r="S14" i="2" s="1"/>
  <c r="L14" i="2"/>
  <c r="K14" i="2"/>
  <c r="H14" i="2"/>
  <c r="G14" i="2"/>
  <c r="F14" i="2"/>
  <c r="E14" i="2"/>
  <c r="D14" i="2"/>
  <c r="B14" i="2"/>
  <c r="A14" i="2"/>
  <c r="AD13" i="2"/>
  <c r="AB23" i="2" s="1"/>
  <c r="AC13" i="2"/>
  <c r="AA24" i="2" s="1"/>
  <c r="R8" i="2"/>
  <c r="C8" i="2"/>
  <c r="C6" i="2"/>
  <c r="S5" i="2"/>
  <c r="C5" i="2"/>
  <c r="S4" i="2"/>
  <c r="C4" i="2"/>
  <c r="M90" i="1"/>
  <c r="J87" i="5" s="1"/>
  <c r="L90" i="1"/>
  <c r="J86" i="5"/>
  <c r="I86" i="5"/>
  <c r="J85" i="5"/>
  <c r="I85" i="5"/>
  <c r="J84" i="5"/>
  <c r="I84" i="5"/>
  <c r="J83" i="5"/>
  <c r="J82" i="5"/>
  <c r="J81" i="5"/>
  <c r="AC80" i="5"/>
  <c r="J79" i="5"/>
  <c r="J78" i="5"/>
  <c r="I78" i="5"/>
  <c r="J76" i="5"/>
  <c r="I76" i="5"/>
  <c r="J75" i="5"/>
  <c r="J74" i="5"/>
  <c r="I74" i="5"/>
  <c r="J72" i="5"/>
  <c r="J71" i="5"/>
  <c r="I71" i="5"/>
  <c r="J70" i="5"/>
  <c r="J69" i="5"/>
  <c r="I69" i="5"/>
  <c r="J68" i="5"/>
  <c r="I68" i="5"/>
  <c r="J67" i="5"/>
  <c r="J66" i="5"/>
  <c r="I66" i="5"/>
  <c r="J65" i="5"/>
  <c r="I65" i="5"/>
  <c r="I63" i="5"/>
  <c r="J59" i="5"/>
  <c r="I58" i="5"/>
  <c r="I54" i="5"/>
  <c r="I45" i="5"/>
  <c r="I43" i="5"/>
  <c r="I30" i="5"/>
  <c r="J29" i="5"/>
  <c r="M89" i="1"/>
  <c r="M88" i="2" s="1"/>
  <c r="L89" i="1"/>
  <c r="N89" i="1" s="1"/>
  <c r="M88" i="1"/>
  <c r="M87" i="2" s="1"/>
  <c r="L88" i="1"/>
  <c r="L87" i="2" s="1"/>
  <c r="M87" i="1"/>
  <c r="M86" i="2" s="1"/>
  <c r="L87" i="1"/>
  <c r="N87" i="1" s="1"/>
  <c r="O87" i="1" s="1"/>
  <c r="M86" i="1"/>
  <c r="M85" i="2" s="1"/>
  <c r="L86" i="1"/>
  <c r="M85" i="1"/>
  <c r="M84" i="2" s="1"/>
  <c r="L85" i="1"/>
  <c r="L84" i="2" s="1"/>
  <c r="M84" i="1"/>
  <c r="M83" i="2" s="1"/>
  <c r="L84" i="1"/>
  <c r="L83" i="2" s="1"/>
  <c r="M83" i="1"/>
  <c r="M82" i="2" s="1"/>
  <c r="L83" i="1"/>
  <c r="M82" i="1"/>
  <c r="M81" i="2" s="1"/>
  <c r="L82" i="1"/>
  <c r="L81" i="2" s="1"/>
  <c r="M81" i="1"/>
  <c r="L81" i="1"/>
  <c r="N81" i="1" s="1"/>
  <c r="O81" i="1" s="1"/>
  <c r="M80" i="1"/>
  <c r="M79" i="2" s="1"/>
  <c r="L80" i="1"/>
  <c r="L79" i="2" s="1"/>
  <c r="M79" i="1"/>
  <c r="M78" i="2" s="1"/>
  <c r="L79" i="1"/>
  <c r="N79" i="1" s="1"/>
  <c r="O79" i="1" s="1"/>
  <c r="M78" i="1"/>
  <c r="M77" i="2" s="1"/>
  <c r="L78" i="1"/>
  <c r="N78" i="1" s="1"/>
  <c r="M77" i="1"/>
  <c r="M76" i="2" s="1"/>
  <c r="L77" i="1"/>
  <c r="M76" i="1"/>
  <c r="M75" i="2" s="1"/>
  <c r="L76" i="1"/>
  <c r="L75" i="2" s="1"/>
  <c r="M75" i="1"/>
  <c r="M74" i="2" s="1"/>
  <c r="L75" i="1"/>
  <c r="N75" i="1" s="1"/>
  <c r="M74" i="1"/>
  <c r="M73" i="2" s="1"/>
  <c r="L74" i="1"/>
  <c r="L73" i="2" s="1"/>
  <c r="M73" i="1"/>
  <c r="L73" i="1"/>
  <c r="N73" i="1" s="1"/>
  <c r="M72" i="1"/>
  <c r="M71" i="2" s="1"/>
  <c r="L72" i="1"/>
  <c r="L71" i="2" s="1"/>
  <c r="M71" i="1"/>
  <c r="M70" i="2" s="1"/>
  <c r="L71" i="1"/>
  <c r="L70" i="2" s="1"/>
  <c r="M70" i="1"/>
  <c r="M69" i="2" s="1"/>
  <c r="L70" i="1"/>
  <c r="N70" i="1" s="1"/>
  <c r="M69" i="1"/>
  <c r="M68" i="2" s="1"/>
  <c r="L69" i="1"/>
  <c r="L68" i="2" s="1"/>
  <c r="M68" i="1"/>
  <c r="M67" i="2" s="1"/>
  <c r="L68" i="1"/>
  <c r="L67" i="2" s="1"/>
  <c r="M67" i="1"/>
  <c r="M66" i="2" s="1"/>
  <c r="L67" i="1"/>
  <c r="M66" i="1"/>
  <c r="M65" i="2" s="1"/>
  <c r="L66" i="1"/>
  <c r="N65" i="1"/>
  <c r="M65" i="1"/>
  <c r="L65" i="1"/>
  <c r="L64" i="2" s="1"/>
  <c r="M64" i="1"/>
  <c r="M63" i="2" s="1"/>
  <c r="L64" i="1"/>
  <c r="L63" i="2" s="1"/>
  <c r="N63" i="1"/>
  <c r="M63" i="1"/>
  <c r="M62" i="2" s="1"/>
  <c r="L63" i="1"/>
  <c r="L62" i="2" s="1"/>
  <c r="M62" i="1"/>
  <c r="L62" i="1"/>
  <c r="N62" i="1" s="1"/>
  <c r="N61" i="2" s="1"/>
  <c r="M61" i="1"/>
  <c r="L61" i="1"/>
  <c r="N61" i="1" s="1"/>
  <c r="M60" i="1"/>
  <c r="M59" i="2" s="1"/>
  <c r="L60" i="1"/>
  <c r="L59" i="2" s="1"/>
  <c r="M59" i="1"/>
  <c r="M58" i="2" s="1"/>
  <c r="L59" i="1"/>
  <c r="N59" i="1" s="1"/>
  <c r="M58" i="1"/>
  <c r="M57" i="2" s="1"/>
  <c r="L58" i="1"/>
  <c r="N58" i="1" s="1"/>
  <c r="O58" i="1" s="1"/>
  <c r="M57" i="1"/>
  <c r="M56" i="2" s="1"/>
  <c r="L57" i="1"/>
  <c r="N57" i="1" s="1"/>
  <c r="O57" i="1" s="1"/>
  <c r="M56" i="1"/>
  <c r="M55" i="2" s="1"/>
  <c r="L56" i="1"/>
  <c r="L55" i="2" s="1"/>
  <c r="M55" i="1"/>
  <c r="M54" i="2" s="1"/>
  <c r="L55" i="1"/>
  <c r="N55" i="1" s="1"/>
  <c r="O55" i="1" s="1"/>
  <c r="M54" i="1"/>
  <c r="M53" i="2" s="1"/>
  <c r="L54" i="1"/>
  <c r="N54" i="1" s="1"/>
  <c r="M53" i="1"/>
  <c r="M52" i="2" s="1"/>
  <c r="L53" i="1"/>
  <c r="M52" i="1"/>
  <c r="M51" i="2" s="1"/>
  <c r="L52" i="1"/>
  <c r="M51" i="1"/>
  <c r="M50" i="2" s="1"/>
  <c r="L51" i="1"/>
  <c r="M50" i="1"/>
  <c r="M49" i="2" s="1"/>
  <c r="L50" i="1"/>
  <c r="N50" i="1" s="1"/>
  <c r="O50" i="1" s="1"/>
  <c r="M49" i="1"/>
  <c r="M48" i="2" s="1"/>
  <c r="L49" i="1"/>
  <c r="L48" i="2" s="1"/>
  <c r="M48" i="1"/>
  <c r="M47" i="2" s="1"/>
  <c r="L48" i="1"/>
  <c r="N48" i="1" s="1"/>
  <c r="O48" i="1" s="1"/>
  <c r="M47" i="1"/>
  <c r="M46" i="2" s="1"/>
  <c r="L47" i="1"/>
  <c r="N47" i="1" s="1"/>
  <c r="M46" i="1"/>
  <c r="M45" i="2" s="1"/>
  <c r="L46" i="1"/>
  <c r="N46" i="1" s="1"/>
  <c r="M45" i="1"/>
  <c r="M44" i="2" s="1"/>
  <c r="L45" i="1"/>
  <c r="N45" i="1" s="1"/>
  <c r="M44" i="1"/>
  <c r="M43" i="2" s="1"/>
  <c r="L44" i="1"/>
  <c r="M43" i="1"/>
  <c r="M42" i="2" s="1"/>
  <c r="L43" i="1"/>
  <c r="M42" i="1"/>
  <c r="M41" i="2" s="1"/>
  <c r="L42" i="1"/>
  <c r="L41" i="2" s="1"/>
  <c r="M41" i="1"/>
  <c r="M40" i="2" s="1"/>
  <c r="L41" i="1"/>
  <c r="L40" i="2" s="1"/>
  <c r="M40" i="1"/>
  <c r="M39" i="2" s="1"/>
  <c r="L40" i="1"/>
  <c r="L39" i="2" s="1"/>
  <c r="M39" i="1"/>
  <c r="M38" i="2" s="1"/>
  <c r="L39" i="1"/>
  <c r="N39" i="1" s="1"/>
  <c r="O39" i="1" s="1"/>
  <c r="M38" i="1"/>
  <c r="M37" i="2" s="1"/>
  <c r="L38" i="1"/>
  <c r="M37" i="1"/>
  <c r="M36" i="2" s="1"/>
  <c r="L37" i="1"/>
  <c r="N37" i="1" s="1"/>
  <c r="O37" i="1" s="1"/>
  <c r="M36" i="1"/>
  <c r="L36" i="1"/>
  <c r="N36" i="1" s="1"/>
  <c r="O36" i="1" s="1"/>
  <c r="M35" i="1"/>
  <c r="M34" i="2" s="1"/>
  <c r="L35" i="1"/>
  <c r="L34" i="2" s="1"/>
  <c r="M34" i="1"/>
  <c r="M33" i="2" s="1"/>
  <c r="L34" i="1"/>
  <c r="L33" i="2" s="1"/>
  <c r="M33" i="1"/>
  <c r="M32" i="2" s="1"/>
  <c r="L33" i="1"/>
  <c r="L32" i="2" s="1"/>
  <c r="M32" i="1"/>
  <c r="M31" i="2" s="1"/>
  <c r="L32" i="1"/>
  <c r="L31" i="2" s="1"/>
  <c r="M31" i="1"/>
  <c r="L31" i="1"/>
  <c r="L30" i="2" s="1"/>
  <c r="M30" i="1"/>
  <c r="M29" i="2" s="1"/>
  <c r="L30" i="1"/>
  <c r="V22" i="1"/>
  <c r="U22" i="1"/>
  <c r="P22" i="1"/>
  <c r="N22" i="1"/>
  <c r="W21" i="1"/>
  <c r="O21" i="1"/>
  <c r="N21" i="2" s="1"/>
  <c r="J15" i="5"/>
  <c r="W20" i="1"/>
  <c r="O20" i="1"/>
  <c r="N20" i="2" s="1"/>
  <c r="W19" i="1"/>
  <c r="O19" i="1"/>
  <c r="Q19" i="1" s="1"/>
  <c r="O18" i="1"/>
  <c r="Q18" i="1" s="1"/>
  <c r="W17" i="1"/>
  <c r="O17" i="1"/>
  <c r="N17" i="2" s="1"/>
  <c r="W16" i="1"/>
  <c r="O16" i="1"/>
  <c r="N16" i="2" s="1"/>
  <c r="W15" i="1"/>
  <c r="O15" i="1"/>
  <c r="W14" i="1"/>
  <c r="O14" i="1"/>
  <c r="Q14" i="1" s="1"/>
  <c r="X13" i="1"/>
  <c r="W18" i="1" s="1"/>
  <c r="X18" i="1" s="1"/>
  <c r="W13" i="1"/>
  <c r="W11" i="1"/>
  <c r="T11" i="1"/>
  <c r="W10" i="2" s="1"/>
  <c r="N45" i="2" l="1"/>
  <c r="O46" i="1"/>
  <c r="N62" i="2"/>
  <c r="O63" i="1"/>
  <c r="N74" i="2"/>
  <c r="O75" i="1"/>
  <c r="O58" i="2"/>
  <c r="O59" i="1"/>
  <c r="N53" i="2"/>
  <c r="O54" i="1"/>
  <c r="O53" i="2" s="1"/>
  <c r="N88" i="2"/>
  <c r="O89" i="1"/>
  <c r="O65" i="1"/>
  <c r="O64" i="2" s="1"/>
  <c r="O78" i="1"/>
  <c r="O77" i="2" s="1"/>
  <c r="O61" i="1"/>
  <c r="O60" i="2" s="1"/>
  <c r="O61" i="2"/>
  <c r="O62" i="1"/>
  <c r="O73" i="1"/>
  <c r="O72" i="2" s="1"/>
  <c r="O70" i="1"/>
  <c r="O69" i="2" s="1"/>
  <c r="O47" i="1"/>
  <c r="O46" i="2" s="1"/>
  <c r="O45" i="1"/>
  <c r="O44" i="2" s="1"/>
  <c r="N35" i="2"/>
  <c r="N18" i="2"/>
  <c r="P18" i="2" s="1"/>
  <c r="R85" i="2"/>
  <c r="R70" i="2"/>
  <c r="R82" i="2"/>
  <c r="P72" i="2"/>
  <c r="S72" i="2" s="1"/>
  <c r="U72" i="2" s="1"/>
  <c r="AC19" i="2"/>
  <c r="AE19" i="2" s="1"/>
  <c r="T19" i="2" s="1"/>
  <c r="V19" i="2" s="1"/>
  <c r="X19" i="2" s="1"/>
  <c r="P80" i="2"/>
  <c r="R61" i="2"/>
  <c r="AC21" i="2"/>
  <c r="AE21" i="2" s="1"/>
  <c r="T21" i="2" s="1"/>
  <c r="V21" i="2" s="1"/>
  <c r="AJ20" i="5" s="1"/>
  <c r="AD19" i="2"/>
  <c r="AD17" i="2"/>
  <c r="P83" i="2"/>
  <c r="S83" i="2" s="1"/>
  <c r="U83" i="2" s="1"/>
  <c r="P49" i="2"/>
  <c r="S49" i="2" s="1"/>
  <c r="U49" i="2" s="1"/>
  <c r="X49" i="2" s="1"/>
  <c r="R42" i="2"/>
  <c r="Y20" i="1"/>
  <c r="Q49" i="2"/>
  <c r="L38" i="2"/>
  <c r="R74" i="2"/>
  <c r="R49" i="2"/>
  <c r="AM38" i="5"/>
  <c r="N40" i="1"/>
  <c r="P87" i="2"/>
  <c r="T87" i="2" s="1"/>
  <c r="R77" i="2"/>
  <c r="L77" i="2"/>
  <c r="L47" i="2"/>
  <c r="N77" i="2"/>
  <c r="P77" i="2"/>
  <c r="T77" i="2" s="1"/>
  <c r="R36" i="2"/>
  <c r="P64" i="2"/>
  <c r="S64" i="2" s="1"/>
  <c r="U64" i="2" s="1"/>
  <c r="R87" i="2"/>
  <c r="R34" i="2"/>
  <c r="P59" i="2"/>
  <c r="S59" i="2" s="1"/>
  <c r="U59" i="2" s="1"/>
  <c r="Y15" i="1"/>
  <c r="R48" i="2"/>
  <c r="N64" i="2"/>
  <c r="P70" i="2"/>
  <c r="Q70" i="2"/>
  <c r="L78" i="2"/>
  <c r="Y17" i="1"/>
  <c r="R29" i="2"/>
  <c r="R37" i="2"/>
  <c r="AL42" i="5"/>
  <c r="P17" i="2"/>
  <c r="Y19" i="1"/>
  <c r="S19" i="1" s="1"/>
  <c r="T19" i="1" s="1"/>
  <c r="R19" i="2" s="1"/>
  <c r="L54" i="2"/>
  <c r="N47" i="2"/>
  <c r="O47" i="2"/>
  <c r="AM40" i="5"/>
  <c r="O80" i="2"/>
  <c r="N80" i="2"/>
  <c r="N86" i="2"/>
  <c r="O86" i="2"/>
  <c r="K32" i="5"/>
  <c r="AD32" i="5"/>
  <c r="AK32" i="5" s="1"/>
  <c r="N57" i="2"/>
  <c r="O57" i="2"/>
  <c r="N56" i="2"/>
  <c r="O56" i="2"/>
  <c r="N36" i="2"/>
  <c r="O36" i="2"/>
  <c r="O38" i="2"/>
  <c r="N38" i="2"/>
  <c r="N54" i="2"/>
  <c r="O54" i="2"/>
  <c r="N41" i="1"/>
  <c r="O41" i="1" s="1"/>
  <c r="AM47" i="5"/>
  <c r="Q46" i="2"/>
  <c r="P51" i="2"/>
  <c r="S51" i="2" s="1"/>
  <c r="U51" i="2" s="1"/>
  <c r="L56" i="2"/>
  <c r="R68" i="2"/>
  <c r="N33" i="1"/>
  <c r="N80" i="1"/>
  <c r="Q85" i="2"/>
  <c r="P33" i="2"/>
  <c r="O45" i="2"/>
  <c r="Q42" i="2"/>
  <c r="I57" i="5"/>
  <c r="Q80" i="2"/>
  <c r="J63" i="5"/>
  <c r="L46" i="2"/>
  <c r="P65" i="2"/>
  <c r="S65" i="2" s="1"/>
  <c r="U65" i="2" s="1"/>
  <c r="X65" i="2" s="1"/>
  <c r="P39" i="2"/>
  <c r="S39" i="2" s="1"/>
  <c r="U39" i="2" s="1"/>
  <c r="Q65" i="2"/>
  <c r="T65" i="2" s="1"/>
  <c r="N31" i="1"/>
  <c r="Q39" i="2"/>
  <c r="R65" i="2"/>
  <c r="O88" i="2"/>
  <c r="P37" i="2"/>
  <c r="T37" i="2" s="1"/>
  <c r="L44" i="2"/>
  <c r="P61" i="2"/>
  <c r="T61" i="2" s="1"/>
  <c r="P82" i="2"/>
  <c r="T82" i="2" s="1"/>
  <c r="AM55" i="5"/>
  <c r="K66" i="5"/>
  <c r="N69" i="1"/>
  <c r="N88" i="1"/>
  <c r="O88" i="1" s="1"/>
  <c r="N64" i="1"/>
  <c r="O64" i="1" s="1"/>
  <c r="N76" i="1"/>
  <c r="N44" i="2"/>
  <c r="R80" i="2"/>
  <c r="L78" i="5"/>
  <c r="P85" i="2"/>
  <c r="K42" i="5"/>
  <c r="Q66" i="2"/>
  <c r="T66" i="2" s="1"/>
  <c r="J55" i="5"/>
  <c r="P62" i="2"/>
  <c r="Q71" i="2"/>
  <c r="Q62" i="2"/>
  <c r="J53" i="5"/>
  <c r="K71" i="5"/>
  <c r="L36" i="2"/>
  <c r="R64" i="2"/>
  <c r="L69" i="2"/>
  <c r="AL32" i="5"/>
  <c r="AM54" i="5"/>
  <c r="N68" i="1"/>
  <c r="Q33" i="2"/>
  <c r="L57" i="2"/>
  <c r="P40" i="2"/>
  <c r="Q40" i="2"/>
  <c r="P71" i="2"/>
  <c r="S71" i="2" s="1"/>
  <c r="U71" i="2" s="1"/>
  <c r="X71" i="2" s="1"/>
  <c r="R76" i="2"/>
  <c r="N49" i="1"/>
  <c r="N72" i="1"/>
  <c r="O72" i="1" s="1"/>
  <c r="N85" i="1"/>
  <c r="N69" i="2"/>
  <c r="P86" i="2"/>
  <c r="S86" i="2" s="1"/>
  <c r="U86" i="2" s="1"/>
  <c r="I55" i="5"/>
  <c r="R78" i="2"/>
  <c r="Q64" i="2"/>
  <c r="Q36" i="2"/>
  <c r="R69" i="2"/>
  <c r="J38" i="5"/>
  <c r="Q34" i="2"/>
  <c r="L53" i="2"/>
  <c r="P74" i="2"/>
  <c r="S74" i="2" s="1"/>
  <c r="U74" i="2" s="1"/>
  <c r="L86" i="2"/>
  <c r="Q48" i="2"/>
  <c r="Q74" i="2"/>
  <c r="P21" i="2"/>
  <c r="L58" i="2"/>
  <c r="R67" i="2"/>
  <c r="N56" i="1"/>
  <c r="J30" i="5"/>
  <c r="T49" i="2"/>
  <c r="N35" i="1"/>
  <c r="O35" i="1" s="1"/>
  <c r="J43" i="5"/>
  <c r="K58" i="5"/>
  <c r="P20" i="2"/>
  <c r="L45" i="2"/>
  <c r="Q20" i="1"/>
  <c r="S20" i="1" s="1"/>
  <c r="T20" i="1" s="1"/>
  <c r="R20" i="2" s="1"/>
  <c r="N71" i="1"/>
  <c r="N58" i="2"/>
  <c r="I64" i="5"/>
  <c r="X15" i="2"/>
  <c r="P16" i="2"/>
  <c r="N14" i="2"/>
  <c r="P14" i="2" s="1"/>
  <c r="Q17" i="1"/>
  <c r="S17" i="1" s="1"/>
  <c r="T17" i="1" s="1"/>
  <c r="R17" i="2" s="1"/>
  <c r="X17" i="1"/>
  <c r="Q16" i="1"/>
  <c r="P31" i="2"/>
  <c r="S31" i="2" s="1"/>
  <c r="U31" i="2" s="1"/>
  <c r="Q31" i="2"/>
  <c r="N32" i="1"/>
  <c r="S66" i="2"/>
  <c r="U66" i="2" s="1"/>
  <c r="R35" i="2"/>
  <c r="Q35" i="2"/>
  <c r="P35" i="2"/>
  <c r="Q53" i="2"/>
  <c r="P53" i="2"/>
  <c r="R53" i="2"/>
  <c r="N78" i="2"/>
  <c r="O78" i="2"/>
  <c r="W78" i="2" s="1"/>
  <c r="Q58" i="2"/>
  <c r="R58" i="2"/>
  <c r="P58" i="2"/>
  <c r="K41" i="5"/>
  <c r="AC41" i="5"/>
  <c r="K77" i="5"/>
  <c r="AC77" i="5"/>
  <c r="I67" i="5"/>
  <c r="X19" i="1"/>
  <c r="N82" i="1"/>
  <c r="O82" i="1" s="1"/>
  <c r="J33" i="5"/>
  <c r="I47" i="5"/>
  <c r="I48" i="5"/>
  <c r="I28" i="5"/>
  <c r="N30" i="1"/>
  <c r="O30" i="1" s="1"/>
  <c r="L29" i="2"/>
  <c r="AC56" i="5"/>
  <c r="K56" i="5"/>
  <c r="I59" i="5"/>
  <c r="N83" i="1"/>
  <c r="O83" i="1" s="1"/>
  <c r="L82" i="2"/>
  <c r="J36" i="5"/>
  <c r="J56" i="5"/>
  <c r="S22" i="2"/>
  <c r="L36" i="5"/>
  <c r="AD36" i="5"/>
  <c r="AK36" i="5" s="1"/>
  <c r="O49" i="2"/>
  <c r="N49" i="2"/>
  <c r="Y21" i="1"/>
  <c r="X21" i="1"/>
  <c r="I33" i="5"/>
  <c r="K51" i="5"/>
  <c r="AC51" i="5"/>
  <c r="R55" i="2"/>
  <c r="Q55" i="2"/>
  <c r="P55" i="2"/>
  <c r="N60" i="1"/>
  <c r="O60" i="1" s="1"/>
  <c r="L50" i="2"/>
  <c r="N51" i="1"/>
  <c r="O51" i="1" s="1"/>
  <c r="AC82" i="5"/>
  <c r="K82" i="5"/>
  <c r="I83" i="5"/>
  <c r="AJ15" i="5"/>
  <c r="AC34" i="5"/>
  <c r="K34" i="5"/>
  <c r="Q21" i="1"/>
  <c r="Q51" i="2"/>
  <c r="R60" i="2"/>
  <c r="Q60" i="2"/>
  <c r="P60" i="2"/>
  <c r="N72" i="2"/>
  <c r="I46" i="5"/>
  <c r="R51" i="2"/>
  <c r="P68" i="2"/>
  <c r="J57" i="5"/>
  <c r="AC61" i="5"/>
  <c r="K61" i="5"/>
  <c r="AJ18" i="5"/>
  <c r="AQ73" i="5"/>
  <c r="AR73" i="5" s="1"/>
  <c r="AD17" i="5"/>
  <c r="AI17" i="5" s="1"/>
  <c r="L17" i="5"/>
  <c r="I52" i="5"/>
  <c r="AC74" i="5"/>
  <c r="K74" i="5"/>
  <c r="AQ76" i="5"/>
  <c r="AR76" i="5" s="1"/>
  <c r="R84" i="2"/>
  <c r="Q84" i="2"/>
  <c r="P84" i="2"/>
  <c r="J14" i="5"/>
  <c r="N44" i="1"/>
  <c r="O44" i="1" s="1"/>
  <c r="L43" i="2"/>
  <c r="N46" i="2"/>
  <c r="K72" i="5"/>
  <c r="AC72" i="5"/>
  <c r="Q50" i="2"/>
  <c r="R50" i="2"/>
  <c r="O74" i="2"/>
  <c r="J41" i="5"/>
  <c r="R44" i="2"/>
  <c r="P44" i="2"/>
  <c r="Q44" i="2"/>
  <c r="AD75" i="5"/>
  <c r="AK75" i="5" s="1"/>
  <c r="L75" i="5"/>
  <c r="P42" i="2"/>
  <c r="P50" i="2"/>
  <c r="I73" i="5"/>
  <c r="I51" i="5"/>
  <c r="J51" i="5"/>
  <c r="N74" i="1"/>
  <c r="O74" i="1" s="1"/>
  <c r="Q30" i="2"/>
  <c r="P30" i="2"/>
  <c r="AM56" i="5"/>
  <c r="Y14" i="1"/>
  <c r="S14" i="1" s="1"/>
  <c r="X14" i="1"/>
  <c r="N34" i="1"/>
  <c r="O34" i="1" s="1"/>
  <c r="N30" i="2"/>
  <c r="L51" i="2"/>
  <c r="N52" i="1"/>
  <c r="O52" i="1" s="1"/>
  <c r="N86" i="1"/>
  <c r="O86" i="1" s="1"/>
  <c r="L85" i="2"/>
  <c r="I87" i="5"/>
  <c r="N90" i="1"/>
  <c r="O90" i="1" s="1"/>
  <c r="R38" i="2"/>
  <c r="P38" i="2"/>
  <c r="L65" i="5"/>
  <c r="AD65" i="5"/>
  <c r="AK65" i="5" s="1"/>
  <c r="J16" i="5"/>
  <c r="R88" i="2"/>
  <c r="Q88" i="2"/>
  <c r="P88" i="2"/>
  <c r="N42" i="1"/>
  <c r="O42" i="1" s="1"/>
  <c r="L42" i="2"/>
  <c r="N43" i="1"/>
  <c r="O43" i="1" s="1"/>
  <c r="O22" i="1"/>
  <c r="N15" i="2"/>
  <c r="P15" i="2" s="1"/>
  <c r="Q15" i="1"/>
  <c r="S15" i="1" s="1"/>
  <c r="T15" i="1" s="1"/>
  <c r="R15" i="2" s="1"/>
  <c r="N55" i="2"/>
  <c r="L66" i="2"/>
  <c r="N67" i="1"/>
  <c r="O67" i="1" s="1"/>
  <c r="P57" i="2"/>
  <c r="R57" i="2"/>
  <c r="Q57" i="2"/>
  <c r="T78" i="2"/>
  <c r="M22" i="2"/>
  <c r="S73" i="2"/>
  <c r="U73" i="2" s="1"/>
  <c r="N84" i="1"/>
  <c r="O84" i="1" s="1"/>
  <c r="J52" i="5"/>
  <c r="L74" i="2"/>
  <c r="S80" i="2"/>
  <c r="U80" i="2" s="1"/>
  <c r="AL40" i="5"/>
  <c r="AD61" i="5"/>
  <c r="AK61" i="5" s="1"/>
  <c r="L61" i="5"/>
  <c r="I62" i="5"/>
  <c r="O22" i="2"/>
  <c r="I41" i="5"/>
  <c r="U14" i="2"/>
  <c r="U22" i="2" s="1"/>
  <c r="R30" i="2"/>
  <c r="AL47" i="5"/>
  <c r="R72" i="2"/>
  <c r="Q72" i="2"/>
  <c r="T72" i="2" s="1"/>
  <c r="N53" i="1"/>
  <c r="O53" i="1" s="1"/>
  <c r="L52" i="2"/>
  <c r="J42" i="5"/>
  <c r="I53" i="5"/>
  <c r="J64" i="5"/>
  <c r="R59" i="2"/>
  <c r="Q59" i="2"/>
  <c r="R63" i="2"/>
  <c r="Q63" i="2"/>
  <c r="K57" i="5"/>
  <c r="AC57" i="5"/>
  <c r="AJ91" i="5"/>
  <c r="AK97" i="5" s="1"/>
  <c r="X20" i="1"/>
  <c r="L65" i="2"/>
  <c r="N66" i="1"/>
  <c r="O66" i="1" s="1"/>
  <c r="I36" i="5"/>
  <c r="K36" i="5"/>
  <c r="AC36" i="5"/>
  <c r="AC58" i="5"/>
  <c r="P63" i="2"/>
  <c r="Q73" i="2"/>
  <c r="T73" i="2" s="1"/>
  <c r="R73" i="2"/>
  <c r="R75" i="2"/>
  <c r="P75" i="2"/>
  <c r="X15" i="1"/>
  <c r="N77" i="1"/>
  <c r="O77" i="1" s="1"/>
  <c r="L76" i="2"/>
  <c r="I38" i="5"/>
  <c r="I79" i="5"/>
  <c r="R43" i="2"/>
  <c r="Q43" i="2"/>
  <c r="P43" i="2"/>
  <c r="Q75" i="2"/>
  <c r="I37" i="5"/>
  <c r="I60" i="5"/>
  <c r="AD20" i="2"/>
  <c r="AC20" i="2"/>
  <c r="AE20" i="2" s="1"/>
  <c r="T20" i="2" s="1"/>
  <c r="V20" i="2" s="1"/>
  <c r="X20" i="2" s="1"/>
  <c r="S56" i="2"/>
  <c r="U56" i="2" s="1"/>
  <c r="J60" i="5"/>
  <c r="L69" i="5"/>
  <c r="AD69" i="5"/>
  <c r="AK69" i="5" s="1"/>
  <c r="AQ83" i="5"/>
  <c r="AR83" i="5" s="1"/>
  <c r="N60" i="2"/>
  <c r="I39" i="5"/>
  <c r="I50" i="5"/>
  <c r="K60" i="5"/>
  <c r="AC60" i="5"/>
  <c r="I70" i="5"/>
  <c r="AC18" i="2"/>
  <c r="AE18" i="2" s="1"/>
  <c r="T18" i="2" s="1"/>
  <c r="V18" i="2" s="1"/>
  <c r="X18" i="2" s="1"/>
  <c r="AC16" i="2"/>
  <c r="AC14" i="2"/>
  <c r="AC17" i="2"/>
  <c r="AE17" i="2" s="1"/>
  <c r="T17" i="2" s="1"/>
  <c r="V17" i="2" s="1"/>
  <c r="X17" i="2" s="1"/>
  <c r="P41" i="2"/>
  <c r="R45" i="2"/>
  <c r="Q45" i="2"/>
  <c r="P45" i="2"/>
  <c r="R47" i="2"/>
  <c r="P47" i="2"/>
  <c r="Q47" i="2"/>
  <c r="Q83" i="2"/>
  <c r="R83" i="2"/>
  <c r="J28" i="5"/>
  <c r="J48" i="5"/>
  <c r="R32" i="2"/>
  <c r="Q32" i="2"/>
  <c r="P32" i="2"/>
  <c r="J37" i="5"/>
  <c r="AC38" i="5"/>
  <c r="K38" i="5"/>
  <c r="J50" i="5"/>
  <c r="P36" i="2"/>
  <c r="R41" i="2"/>
  <c r="AM46" i="5"/>
  <c r="X16" i="1"/>
  <c r="Y16" i="1"/>
  <c r="AD29" i="5"/>
  <c r="AK29" i="5" s="1"/>
  <c r="L29" i="5"/>
  <c r="J61" i="5"/>
  <c r="AC29" i="5"/>
  <c r="J47" i="5"/>
  <c r="AD16" i="2"/>
  <c r="AD21" i="2"/>
  <c r="P46" i="2"/>
  <c r="R56" i="2"/>
  <c r="Q56" i="2"/>
  <c r="T56" i="2" s="1"/>
  <c r="AC32" i="5"/>
  <c r="I42" i="5"/>
  <c r="AQ87" i="5"/>
  <c r="AR87" i="5" s="1"/>
  <c r="R79" i="2"/>
  <c r="Q79" i="2"/>
  <c r="I34" i="5"/>
  <c r="O62" i="2"/>
  <c r="AD14" i="2"/>
  <c r="P67" i="2"/>
  <c r="P79" i="2"/>
  <c r="I35" i="5"/>
  <c r="N19" i="2"/>
  <c r="P19" i="2" s="1"/>
  <c r="Q67" i="2"/>
  <c r="P29" i="2"/>
  <c r="AC71" i="5"/>
  <c r="R81" i="2"/>
  <c r="Q81" i="2"/>
  <c r="P81" i="2"/>
  <c r="R52" i="2"/>
  <c r="P52" i="2"/>
  <c r="Q52" i="2"/>
  <c r="P69" i="2"/>
  <c r="J35" i="5"/>
  <c r="L37" i="2"/>
  <c r="N38" i="1"/>
  <c r="O38" i="1" s="1"/>
  <c r="J45" i="5"/>
  <c r="Q29" i="2"/>
  <c r="R54" i="2"/>
  <c r="Q54" i="2"/>
  <c r="P54" i="2"/>
  <c r="P76" i="2"/>
  <c r="AQ77" i="5"/>
  <c r="AR77" i="5" s="1"/>
  <c r="AQ79" i="5"/>
  <c r="AR79" i="5" s="1"/>
  <c r="AQ80" i="5"/>
  <c r="AR80" i="5" s="1"/>
  <c r="AQ88" i="5"/>
  <c r="AR88" i="5" s="1"/>
  <c r="AK88" i="5"/>
  <c r="Y18" i="1"/>
  <c r="S18" i="1" s="1"/>
  <c r="T18" i="1" s="1"/>
  <c r="R18" i="2" s="1"/>
  <c r="AQ70" i="5"/>
  <c r="AR70" i="5" s="1"/>
  <c r="J31" i="5"/>
  <c r="J49" i="5"/>
  <c r="AC49" i="5"/>
  <c r="K49" i="5"/>
  <c r="J58" i="5"/>
  <c r="K75" i="5"/>
  <c r="AC75" i="5"/>
  <c r="P48" i="2"/>
  <c r="J46" i="5"/>
  <c r="I81" i="5"/>
  <c r="I56" i="5"/>
  <c r="P34" i="2"/>
  <c r="R86" i="2"/>
  <c r="Q86" i="2"/>
  <c r="J39" i="5"/>
  <c r="I32" i="5"/>
  <c r="I31" i="5"/>
  <c r="AQ74" i="5"/>
  <c r="AR74" i="5" s="1"/>
  <c r="N48" i="2" l="1"/>
  <c r="O49" i="1"/>
  <c r="N75" i="2"/>
  <c r="O76" i="1"/>
  <c r="N32" i="2"/>
  <c r="O33" i="1"/>
  <c r="N67" i="2"/>
  <c r="O68" i="1"/>
  <c r="O67" i="2" s="1"/>
  <c r="N79" i="2"/>
  <c r="O80" i="1"/>
  <c r="O55" i="2"/>
  <c r="O56" i="1"/>
  <c r="O69" i="1"/>
  <c r="O68" i="2" s="1"/>
  <c r="O31" i="1"/>
  <c r="O30" i="2" s="1"/>
  <c r="N70" i="2"/>
  <c r="O71" i="1"/>
  <c r="N31" i="2"/>
  <c r="O32" i="1"/>
  <c r="O91" i="1" s="1"/>
  <c r="N84" i="2"/>
  <c r="O85" i="1"/>
  <c r="O84" i="2" s="1"/>
  <c r="O39" i="2"/>
  <c r="W39" i="2" s="1"/>
  <c r="O40" i="1"/>
  <c r="S61" i="2"/>
  <c r="U61" i="2" s="1"/>
  <c r="T33" i="2"/>
  <c r="S82" i="2"/>
  <c r="U82" i="2" s="1"/>
  <c r="X21" i="2"/>
  <c r="AM20" i="5" s="1"/>
  <c r="T31" i="2"/>
  <c r="T59" i="2"/>
  <c r="T70" i="2"/>
  <c r="S70" i="2"/>
  <c r="U70" i="2" s="1"/>
  <c r="AM29" i="5"/>
  <c r="S87" i="2"/>
  <c r="U87" i="2" s="1"/>
  <c r="X87" i="2" s="1"/>
  <c r="W49" i="2"/>
  <c r="AM57" i="5"/>
  <c r="T80" i="2"/>
  <c r="AA19" i="2"/>
  <c r="AA15" i="2"/>
  <c r="T83" i="2"/>
  <c r="W64" i="2"/>
  <c r="X64" i="2"/>
  <c r="S77" i="2"/>
  <c r="U77" i="2" s="1"/>
  <c r="W77" i="2" s="1"/>
  <c r="AM39" i="5"/>
  <c r="AM42" i="5"/>
  <c r="O48" i="2"/>
  <c r="N68" i="2"/>
  <c r="AM58" i="5"/>
  <c r="AL54" i="5"/>
  <c r="N39" i="2"/>
  <c r="AN42" i="5"/>
  <c r="T64" i="2"/>
  <c r="T39" i="2"/>
  <c r="T86" i="2"/>
  <c r="AM63" i="5"/>
  <c r="AM62" i="5"/>
  <c r="O75" i="2"/>
  <c r="AC66" i="5"/>
  <c r="T51" i="2"/>
  <c r="AC84" i="5"/>
  <c r="AA18" i="2"/>
  <c r="T71" i="2"/>
  <c r="T85" i="2"/>
  <c r="S85" i="2"/>
  <c r="U85" i="2" s="1"/>
  <c r="X85" i="2" s="1"/>
  <c r="N34" i="2"/>
  <c r="O34" i="2"/>
  <c r="AC69" i="5"/>
  <c r="AD30" i="5"/>
  <c r="AK30" i="5" s="1"/>
  <c r="AA20" i="2"/>
  <c r="AC45" i="5"/>
  <c r="S16" i="1"/>
  <c r="T16" i="1" s="1"/>
  <c r="R16" i="2" s="1"/>
  <c r="L32" i="5"/>
  <c r="AM59" i="5"/>
  <c r="AM32" i="5"/>
  <c r="AL39" i="5"/>
  <c r="S33" i="2"/>
  <c r="U33" i="2" s="1"/>
  <c r="X33" i="2" s="1"/>
  <c r="AD78" i="5"/>
  <c r="AK78" i="5" s="1"/>
  <c r="T62" i="2"/>
  <c r="S62" i="2"/>
  <c r="U62" i="2" s="1"/>
  <c r="X62" i="2" s="1"/>
  <c r="K45" i="5"/>
  <c r="K69" i="5"/>
  <c r="O31" i="2"/>
  <c r="W31" i="2" s="1"/>
  <c r="AC64" i="5"/>
  <c r="K64" i="5"/>
  <c r="AC78" i="5"/>
  <c r="N87" i="2"/>
  <c r="O87" i="2"/>
  <c r="W87" i="2" s="1"/>
  <c r="O70" i="2"/>
  <c r="T40" i="2"/>
  <c r="S40" i="2"/>
  <c r="U40" i="2" s="1"/>
  <c r="AC31" i="5"/>
  <c r="K31" i="5"/>
  <c r="AC65" i="5"/>
  <c r="O32" i="2"/>
  <c r="O71" i="2"/>
  <c r="W71" i="2" s="1"/>
  <c r="N71" i="2"/>
  <c r="K78" i="5"/>
  <c r="K65" i="5"/>
  <c r="S37" i="2"/>
  <c r="U37" i="2" s="1"/>
  <c r="X37" i="2" s="1"/>
  <c r="AM36" i="5"/>
  <c r="T74" i="2"/>
  <c r="K30" i="5"/>
  <c r="AC30" i="5"/>
  <c r="AC42" i="5"/>
  <c r="K84" i="5"/>
  <c r="O79" i="2"/>
  <c r="O63" i="2"/>
  <c r="N63" i="2"/>
  <c r="N40" i="2"/>
  <c r="O40" i="2"/>
  <c r="AM34" i="5"/>
  <c r="AA17" i="2"/>
  <c r="L15" i="5"/>
  <c r="AD15" i="5"/>
  <c r="AI15" i="5" s="1"/>
  <c r="AC28" i="5"/>
  <c r="N29" i="2"/>
  <c r="K28" i="5"/>
  <c r="T58" i="2"/>
  <c r="S58" i="2"/>
  <c r="U58" i="2" s="1"/>
  <c r="J20" i="5"/>
  <c r="AM44" i="5"/>
  <c r="AM49" i="5"/>
  <c r="X39" i="2"/>
  <c r="S43" i="2"/>
  <c r="U43" i="2" s="1"/>
  <c r="T43" i="2"/>
  <c r="AC48" i="5"/>
  <c r="K48" i="5"/>
  <c r="J19" i="5"/>
  <c r="N42" i="2"/>
  <c r="O42" i="2"/>
  <c r="L42" i="5"/>
  <c r="AD42" i="5"/>
  <c r="AK42" i="5" s="1"/>
  <c r="O73" i="2"/>
  <c r="W73" i="2" s="1"/>
  <c r="N73" i="2"/>
  <c r="AC85" i="5"/>
  <c r="K85" i="5"/>
  <c r="T60" i="2"/>
  <c r="S60" i="2"/>
  <c r="U60" i="2" s="1"/>
  <c r="N82" i="2"/>
  <c r="O82" i="2"/>
  <c r="W82" i="2" s="1"/>
  <c r="AC55" i="5"/>
  <c r="K55" i="5"/>
  <c r="K50" i="5"/>
  <c r="AC50" i="5"/>
  <c r="K53" i="5"/>
  <c r="AC53" i="5"/>
  <c r="N83" i="2"/>
  <c r="O83" i="2"/>
  <c r="W83" i="2" s="1"/>
  <c r="L72" i="5"/>
  <c r="AD72" i="5"/>
  <c r="AK72" i="5" s="1"/>
  <c r="AE17" i="5"/>
  <c r="M17" i="5"/>
  <c r="AC47" i="5"/>
  <c r="K47" i="5"/>
  <c r="L58" i="5"/>
  <c r="AD58" i="5"/>
  <c r="AK58" i="5" s="1"/>
  <c r="L45" i="5"/>
  <c r="AD45" i="5"/>
  <c r="AK45" i="5" s="1"/>
  <c r="T52" i="2"/>
  <c r="S52" i="2"/>
  <c r="U52" i="2" s="1"/>
  <c r="T81" i="2"/>
  <c r="S81" i="2"/>
  <c r="U81" i="2" s="1"/>
  <c r="L66" i="5"/>
  <c r="AD66" i="5"/>
  <c r="AK66" i="5" s="1"/>
  <c r="AD80" i="5"/>
  <c r="AK80" i="5" s="1"/>
  <c r="L80" i="5"/>
  <c r="T46" i="2"/>
  <c r="S46" i="2"/>
  <c r="U46" i="2" s="1"/>
  <c r="AM18" i="5"/>
  <c r="AM45" i="5"/>
  <c r="S67" i="2"/>
  <c r="U67" i="2" s="1"/>
  <c r="T67" i="2"/>
  <c r="AM30" i="5"/>
  <c r="K33" i="5"/>
  <c r="AC33" i="5"/>
  <c r="AD74" i="5"/>
  <c r="AK74" i="5" s="1"/>
  <c r="L74" i="5"/>
  <c r="AL34" i="5"/>
  <c r="N76" i="2"/>
  <c r="O76" i="2"/>
  <c r="X73" i="2"/>
  <c r="AM15" i="5"/>
  <c r="K39" i="5"/>
  <c r="AC39" i="5"/>
  <c r="T38" i="2"/>
  <c r="S38" i="2"/>
  <c r="U38" i="2" s="1"/>
  <c r="N65" i="2"/>
  <c r="O65" i="2"/>
  <c r="W65" i="2" s="1"/>
  <c r="O52" i="2"/>
  <c r="N52" i="2"/>
  <c r="AC59" i="5"/>
  <c r="K59" i="5"/>
  <c r="K73" i="5"/>
  <c r="AC73" i="5"/>
  <c r="N81" i="2"/>
  <c r="O81" i="2"/>
  <c r="S79" i="2"/>
  <c r="U79" i="2" s="1"/>
  <c r="T79" i="2"/>
  <c r="AL29" i="5"/>
  <c r="AC68" i="5"/>
  <c r="K68" i="5"/>
  <c r="K83" i="5"/>
  <c r="AC83" i="5"/>
  <c r="N51" i="2"/>
  <c r="O51" i="2"/>
  <c r="W51" i="2" s="1"/>
  <c r="N43" i="2"/>
  <c r="O43" i="2"/>
  <c r="AC67" i="5"/>
  <c r="K67" i="5"/>
  <c r="W74" i="2"/>
  <c r="X74" i="2"/>
  <c r="AM51" i="5"/>
  <c r="AM48" i="5"/>
  <c r="Q22" i="1"/>
  <c r="AL57" i="5"/>
  <c r="K70" i="5"/>
  <c r="AC70" i="5"/>
  <c r="L30" i="5"/>
  <c r="AC40" i="5"/>
  <c r="K40" i="5"/>
  <c r="AC63" i="5"/>
  <c r="K63" i="5"/>
  <c r="L82" i="5"/>
  <c r="AD82" i="5"/>
  <c r="AK82" i="5" s="1"/>
  <c r="S53" i="2"/>
  <c r="U53" i="2" s="1"/>
  <c r="T53" i="2"/>
  <c r="AL46" i="5"/>
  <c r="S34" i="2"/>
  <c r="U34" i="2" s="1"/>
  <c r="T34" i="2"/>
  <c r="AN32" i="5"/>
  <c r="T88" i="2"/>
  <c r="S88" i="2"/>
  <c r="U88" i="2" s="1"/>
  <c r="L14" i="5"/>
  <c r="AD14" i="5"/>
  <c r="T14" i="1"/>
  <c r="T47" i="2"/>
  <c r="S47" i="2"/>
  <c r="U47" i="2" s="1"/>
  <c r="AL97" i="5"/>
  <c r="X82" i="2"/>
  <c r="X70" i="2"/>
  <c r="AD77" i="5"/>
  <c r="AK77" i="5" s="1"/>
  <c r="L77" i="5"/>
  <c r="N41" i="2"/>
  <c r="O41" i="2"/>
  <c r="K79" i="5"/>
  <c r="AC79" i="5"/>
  <c r="T32" i="2"/>
  <c r="S32" i="2"/>
  <c r="U32" i="2" s="1"/>
  <c r="AL62" i="5"/>
  <c r="J21" i="5"/>
  <c r="S21" i="1"/>
  <c r="T29" i="2"/>
  <c r="AM28" i="5" s="1"/>
  <c r="S29" i="2"/>
  <c r="K62" i="5"/>
  <c r="AC62" i="5"/>
  <c r="AC52" i="5"/>
  <c r="K52" i="5"/>
  <c r="W72" i="2"/>
  <c r="X72" i="2"/>
  <c r="N50" i="2"/>
  <c r="O50" i="2"/>
  <c r="AM41" i="5"/>
  <c r="S35" i="2"/>
  <c r="U35" i="2" s="1"/>
  <c r="T35" i="2"/>
  <c r="T30" i="2"/>
  <c r="S30" i="2"/>
  <c r="W86" i="2"/>
  <c r="X86" i="2"/>
  <c r="O85" i="2"/>
  <c r="N85" i="2"/>
  <c r="AC44" i="5"/>
  <c r="K44" i="5"/>
  <c r="T57" i="2"/>
  <c r="S57" i="2"/>
  <c r="U57" i="2" s="1"/>
  <c r="X61" i="2"/>
  <c r="W61" i="2"/>
  <c r="X59" i="2"/>
  <c r="T84" i="2"/>
  <c r="S84" i="2"/>
  <c r="U84" i="2" s="1"/>
  <c r="L41" i="5"/>
  <c r="AD41" i="5"/>
  <c r="AK41" i="5" s="1"/>
  <c r="AD18" i="5"/>
  <c r="AI18" i="5" s="1"/>
  <c r="L18" i="5"/>
  <c r="K35" i="5"/>
  <c r="AC35" i="5"/>
  <c r="AM31" i="5"/>
  <c r="T45" i="2"/>
  <c r="S45" i="2"/>
  <c r="U45" i="2" s="1"/>
  <c r="AD34" i="5"/>
  <c r="AK34" i="5" s="1"/>
  <c r="L34" i="5"/>
  <c r="AM50" i="5"/>
  <c r="AM60" i="5"/>
  <c r="AN47" i="5"/>
  <c r="S50" i="2"/>
  <c r="U50" i="2" s="1"/>
  <c r="T50" i="2"/>
  <c r="X51" i="2"/>
  <c r="N59" i="2"/>
  <c r="O59" i="2"/>
  <c r="W59" i="2" s="1"/>
  <c r="S54" i="2"/>
  <c r="U54" i="2" s="1"/>
  <c r="T54" i="2"/>
  <c r="AD60" i="5"/>
  <c r="AK60" i="5" s="1"/>
  <c r="L60" i="5"/>
  <c r="AM52" i="5"/>
  <c r="AC37" i="5"/>
  <c r="K37" i="5"/>
  <c r="T36" i="2"/>
  <c r="S36" i="2"/>
  <c r="U36" i="2" s="1"/>
  <c r="AM35" i="5"/>
  <c r="AD57" i="5"/>
  <c r="AK57" i="5" s="1"/>
  <c r="L57" i="5"/>
  <c r="K86" i="5"/>
  <c r="AC86" i="5"/>
  <c r="S42" i="2"/>
  <c r="U42" i="2" s="1"/>
  <c r="T42" i="2"/>
  <c r="T55" i="2"/>
  <c r="S55" i="2"/>
  <c r="U55" i="2" s="1"/>
  <c r="X83" i="2"/>
  <c r="AN54" i="5"/>
  <c r="AJ16" i="5"/>
  <c r="W56" i="2"/>
  <c r="X56" i="2"/>
  <c r="AM37" i="5"/>
  <c r="K87" i="5"/>
  <c r="AC87" i="5"/>
  <c r="AD71" i="5"/>
  <c r="AK71" i="5" s="1"/>
  <c r="L71" i="5"/>
  <c r="T69" i="2"/>
  <c r="S69" i="2"/>
  <c r="U69" i="2" s="1"/>
  <c r="O66" i="2"/>
  <c r="W66" i="2" s="1"/>
  <c r="N66" i="2"/>
  <c r="O33" i="2"/>
  <c r="N33" i="2"/>
  <c r="N22" i="2"/>
  <c r="AC54" i="5"/>
  <c r="K54" i="5"/>
  <c r="AM43" i="5"/>
  <c r="S75" i="2"/>
  <c r="U75" i="2" s="1"/>
  <c r="T75" i="2"/>
  <c r="AD51" i="5"/>
  <c r="AK51" i="5" s="1"/>
  <c r="L51" i="5"/>
  <c r="AE14" i="2"/>
  <c r="T14" i="2" s="1"/>
  <c r="AN40" i="5"/>
  <c r="AC46" i="5"/>
  <c r="K46" i="5"/>
  <c r="AD56" i="5"/>
  <c r="AK56" i="5" s="1"/>
  <c r="L56" i="5"/>
  <c r="X66" i="2"/>
  <c r="AM33" i="5"/>
  <c r="AD16" i="5"/>
  <c r="AI16" i="5" s="1"/>
  <c r="L16" i="5"/>
  <c r="AM53" i="5"/>
  <c r="AE16" i="2"/>
  <c r="T16" i="2" s="1"/>
  <c r="V16" i="2" s="1"/>
  <c r="X16" i="2" s="1"/>
  <c r="AL58" i="5"/>
  <c r="S63" i="2"/>
  <c r="U63" i="2" s="1"/>
  <c r="T63" i="2"/>
  <c r="AC43" i="5"/>
  <c r="K43" i="5"/>
  <c r="N37" i="2"/>
  <c r="O37" i="2"/>
  <c r="W37" i="2" s="1"/>
  <c r="AC81" i="5"/>
  <c r="K81" i="5"/>
  <c r="S41" i="2"/>
  <c r="U41" i="2" s="1"/>
  <c r="T41" i="2"/>
  <c r="AL38" i="5"/>
  <c r="T48" i="2"/>
  <c r="S48" i="2"/>
  <c r="U48" i="2" s="1"/>
  <c r="AM65" i="5"/>
  <c r="AM64" i="5"/>
  <c r="AL63" i="5"/>
  <c r="AJ19" i="5"/>
  <c r="W80" i="2"/>
  <c r="X80" i="2"/>
  <c r="AL56" i="5"/>
  <c r="S44" i="2"/>
  <c r="U44" i="2" s="1"/>
  <c r="T44" i="2"/>
  <c r="AL36" i="5"/>
  <c r="AJ17" i="5"/>
  <c r="AM61" i="5"/>
  <c r="P22" i="2"/>
  <c r="T68" i="2"/>
  <c r="S68" i="2"/>
  <c r="U68" i="2" s="1"/>
  <c r="T76" i="2"/>
  <c r="S76" i="2"/>
  <c r="U76" i="2" s="1"/>
  <c r="L38" i="5"/>
  <c r="AD38" i="5"/>
  <c r="AK38" i="5" s="1"/>
  <c r="AC76" i="5"/>
  <c r="K76" i="5"/>
  <c r="AL55" i="5"/>
  <c r="W70" i="2" l="1"/>
  <c r="X77" i="2"/>
  <c r="W62" i="2"/>
  <c r="W85" i="2"/>
  <c r="AD49" i="5"/>
  <c r="AK49" i="5" s="1"/>
  <c r="L49" i="5"/>
  <c r="AL59" i="5"/>
  <c r="L31" i="5"/>
  <c r="AD31" i="5"/>
  <c r="AK31" i="5" s="1"/>
  <c r="AD64" i="5"/>
  <c r="AK64" i="5" s="1"/>
  <c r="L64" i="5"/>
  <c r="L84" i="5"/>
  <c r="AD84" i="5"/>
  <c r="AK84" i="5" s="1"/>
  <c r="X40" i="2"/>
  <c r="W40" i="2"/>
  <c r="AN39" i="5"/>
  <c r="W33" i="2"/>
  <c r="AA16" i="2"/>
  <c r="S22" i="1"/>
  <c r="M96" i="1" s="1"/>
  <c r="M97" i="1" s="1"/>
  <c r="O95" i="5" s="1"/>
  <c r="L35" i="5"/>
  <c r="AD35" i="5"/>
  <c r="AK35" i="5" s="1"/>
  <c r="AD63" i="5"/>
  <c r="AK63" i="5" s="1"/>
  <c r="L63" i="5"/>
  <c r="X50" i="2"/>
  <c r="W50" i="2"/>
  <c r="L48" i="5"/>
  <c r="AD48" i="5"/>
  <c r="AK48" i="5" s="1"/>
  <c r="AE18" i="5"/>
  <c r="AN18" i="5" s="1"/>
  <c r="M18" i="5"/>
  <c r="L52" i="5"/>
  <c r="AD52" i="5"/>
  <c r="AK52" i="5" s="1"/>
  <c r="AB97" i="5"/>
  <c r="AL30" i="5"/>
  <c r="X38" i="2"/>
  <c r="W38" i="2"/>
  <c r="L50" i="5"/>
  <c r="AD50" i="5"/>
  <c r="AK50" i="5" s="1"/>
  <c r="X43" i="2"/>
  <c r="W43" i="2"/>
  <c r="W68" i="2"/>
  <c r="X68" i="2"/>
  <c r="X69" i="2"/>
  <c r="W69" i="2"/>
  <c r="AL60" i="5"/>
  <c r="X47" i="2"/>
  <c r="W47" i="2"/>
  <c r="AD40" i="5"/>
  <c r="AK40" i="5" s="1"/>
  <c r="L40" i="5"/>
  <c r="AO42" i="5"/>
  <c r="AO47" i="5"/>
  <c r="X36" i="2"/>
  <c r="W36" i="2"/>
  <c r="AD83" i="5"/>
  <c r="AK83" i="5" s="1"/>
  <c r="L83" i="5"/>
  <c r="X67" i="2"/>
  <c r="W67" i="2"/>
  <c r="AN38" i="5"/>
  <c r="AM17" i="5"/>
  <c r="AN17" i="5" s="1"/>
  <c r="AN36" i="5"/>
  <c r="AD68" i="5"/>
  <c r="AK68" i="5" s="1"/>
  <c r="L68" i="5"/>
  <c r="AD39" i="5"/>
  <c r="AK39" i="5" s="1"/>
  <c r="L39" i="5"/>
  <c r="AD47" i="5"/>
  <c r="AK47" i="5" s="1"/>
  <c r="L47" i="5"/>
  <c r="AD55" i="5"/>
  <c r="AK55" i="5" s="1"/>
  <c r="L55" i="5"/>
  <c r="AL49" i="5"/>
  <c r="L62" i="5"/>
  <c r="AD62" i="5"/>
  <c r="AK62" i="5" s="1"/>
  <c r="AD37" i="5"/>
  <c r="AK37" i="5" s="1"/>
  <c r="L37" i="5"/>
  <c r="AI14" i="5"/>
  <c r="AI21" i="5" s="1"/>
  <c r="AL45" i="5"/>
  <c r="W41" i="2"/>
  <c r="X41" i="2"/>
  <c r="AL53" i="5"/>
  <c r="AN56" i="5"/>
  <c r="AL37" i="5"/>
  <c r="U29" i="2"/>
  <c r="AL28" i="5"/>
  <c r="AE16" i="5"/>
  <c r="M16" i="5"/>
  <c r="L21" i="5"/>
  <c r="T21" i="1"/>
  <c r="AO32" i="5"/>
  <c r="AN29" i="5"/>
  <c r="AD85" i="5"/>
  <c r="AK85" i="5" s="1"/>
  <c r="L85" i="5"/>
  <c r="AL44" i="5"/>
  <c r="AL61" i="5"/>
  <c r="W60" i="2"/>
  <c r="X60" i="2"/>
  <c r="AD81" i="5"/>
  <c r="AK81" i="5" s="1"/>
  <c r="L81" i="5"/>
  <c r="AD70" i="5"/>
  <c r="AK70" i="5" s="1"/>
  <c r="L70" i="5"/>
  <c r="AM19" i="5"/>
  <c r="AN62" i="5"/>
  <c r="AN57" i="5"/>
  <c r="AN58" i="5"/>
  <c r="AD20" i="5"/>
  <c r="AI20" i="5" s="1"/>
  <c r="L20" i="5"/>
  <c r="L86" i="5"/>
  <c r="AD86" i="5"/>
  <c r="AK86" i="5" s="1"/>
  <c r="AL33" i="5"/>
  <c r="W46" i="2"/>
  <c r="X46" i="2"/>
  <c r="M14" i="5"/>
  <c r="AE14" i="5"/>
  <c r="R14" i="2"/>
  <c r="X84" i="2"/>
  <c r="W84" i="2"/>
  <c r="AL64" i="5"/>
  <c r="AM16" i="5"/>
  <c r="AD79" i="5"/>
  <c r="AK79" i="5" s="1"/>
  <c r="L79" i="5"/>
  <c r="AN46" i="5"/>
  <c r="T22" i="2"/>
  <c r="V14" i="2"/>
  <c r="L87" i="5"/>
  <c r="AD87" i="5"/>
  <c r="AK87" i="5" s="1"/>
  <c r="AL52" i="5"/>
  <c r="W88" i="2"/>
  <c r="X88" i="2"/>
  <c r="AO54" i="5"/>
  <c r="W75" i="2"/>
  <c r="X75" i="2"/>
  <c r="AL48" i="5"/>
  <c r="X58" i="2"/>
  <c r="W58" i="2"/>
  <c r="AL35" i="5"/>
  <c r="W32" i="2"/>
  <c r="AL65" i="5"/>
  <c r="AN34" i="5"/>
  <c r="L73" i="5"/>
  <c r="AD73" i="5"/>
  <c r="AK73" i="5" s="1"/>
  <c r="L28" i="5"/>
  <c r="AD28" i="5"/>
  <c r="O29" i="2"/>
  <c r="L96" i="1"/>
  <c r="AL50" i="5"/>
  <c r="AL43" i="5"/>
  <c r="X53" i="2"/>
  <c r="W53" i="2"/>
  <c r="X44" i="2"/>
  <c r="W44" i="2"/>
  <c r="X57" i="2"/>
  <c r="W57" i="2"/>
  <c r="X55" i="2"/>
  <c r="W55" i="2"/>
  <c r="AD43" i="5"/>
  <c r="AK43" i="5" s="1"/>
  <c r="L43" i="5"/>
  <c r="X54" i="2"/>
  <c r="W54" i="2"/>
  <c r="U30" i="2"/>
  <c r="AL51" i="5"/>
  <c r="L33" i="5"/>
  <c r="AD33" i="5"/>
  <c r="AK33" i="5" s="1"/>
  <c r="AN55" i="5"/>
  <c r="AN63" i="5"/>
  <c r="X79" i="2"/>
  <c r="W79" i="2"/>
  <c r="AD76" i="5"/>
  <c r="AK76" i="5" s="1"/>
  <c r="L76" i="5"/>
  <c r="AL31" i="5"/>
  <c r="AD54" i="5"/>
  <c r="AK54" i="5" s="1"/>
  <c r="L54" i="5"/>
  <c r="W76" i="2"/>
  <c r="X76" i="2"/>
  <c r="X81" i="2"/>
  <c r="W81" i="2"/>
  <c r="AE15" i="5"/>
  <c r="AN15" i="5" s="1"/>
  <c r="M15" i="5"/>
  <c r="AO40" i="5"/>
  <c r="L53" i="5"/>
  <c r="AD53" i="5"/>
  <c r="AK53" i="5" s="1"/>
  <c r="X35" i="2"/>
  <c r="W35" i="2"/>
  <c r="AD59" i="5"/>
  <c r="AK59" i="5" s="1"/>
  <c r="L59" i="5"/>
  <c r="W45" i="2"/>
  <c r="X45" i="2"/>
  <c r="L44" i="5"/>
  <c r="AD44" i="5"/>
  <c r="AK44" i="5" s="1"/>
  <c r="X34" i="2"/>
  <c r="W34" i="2"/>
  <c r="L19" i="5"/>
  <c r="AD19" i="5"/>
  <c r="AI19" i="5" s="1"/>
  <c r="W48" i="2"/>
  <c r="X48" i="2"/>
  <c r="W63" i="2"/>
  <c r="X63" i="2"/>
  <c r="AD46" i="5"/>
  <c r="AK46" i="5" s="1"/>
  <c r="L46" i="5"/>
  <c r="X42" i="2"/>
  <c r="W42" i="2"/>
  <c r="AL41" i="5"/>
  <c r="AD67" i="5"/>
  <c r="AK67" i="5" s="1"/>
  <c r="L67" i="5"/>
  <c r="W52" i="2"/>
  <c r="X52" i="2"/>
  <c r="AN59" i="5" l="1"/>
  <c r="J94" i="5"/>
  <c r="AO39" i="5"/>
  <c r="AN16" i="5"/>
  <c r="AP47" i="5"/>
  <c r="AQ47" i="5"/>
  <c r="AR47" i="5" s="1"/>
  <c r="AN37" i="5"/>
  <c r="V22" i="2"/>
  <c r="X14" i="2"/>
  <c r="AJ14" i="5"/>
  <c r="AJ21" i="5" s="1"/>
  <c r="AN51" i="5"/>
  <c r="AN64" i="5"/>
  <c r="AN28" i="5"/>
  <c r="N95" i="2"/>
  <c r="AP42" i="5"/>
  <c r="AQ42" i="5"/>
  <c r="AR42" i="5" s="1"/>
  <c r="AN35" i="5"/>
  <c r="AN61" i="5"/>
  <c r="AN53" i="5"/>
  <c r="AO46" i="5"/>
  <c r="AN30" i="5"/>
  <c r="W30" i="2"/>
  <c r="AO56" i="5"/>
  <c r="AN60" i="5"/>
  <c r="AO62" i="5"/>
  <c r="AQ40" i="5"/>
  <c r="AR40" i="5" s="1"/>
  <c r="AP40" i="5"/>
  <c r="AO36" i="5"/>
  <c r="AN48" i="5"/>
  <c r="AN49" i="5"/>
  <c r="AP54" i="5"/>
  <c r="AQ54" i="5"/>
  <c r="AR54" i="5" s="1"/>
  <c r="AN50" i="5"/>
  <c r="AE19" i="5"/>
  <c r="AN19" i="5" s="1"/>
  <c r="M19" i="5"/>
  <c r="T22" i="1"/>
  <c r="AN33" i="5"/>
  <c r="AO38" i="5"/>
  <c r="AN65" i="5"/>
  <c r="AN45" i="5"/>
  <c r="M21" i="5"/>
  <c r="R21" i="2"/>
  <c r="AA21" i="2" s="1"/>
  <c r="AN41" i="5"/>
  <c r="AD89" i="5"/>
  <c r="AK89" i="5" s="1"/>
  <c r="N96" i="1"/>
  <c r="L89" i="5"/>
  <c r="AO58" i="5"/>
  <c r="AO29" i="5"/>
  <c r="AO63" i="5"/>
  <c r="AD21" i="5"/>
  <c r="AJ96" i="5" s="1"/>
  <c r="AN31" i="5"/>
  <c r="AP32" i="5"/>
  <c r="AQ32" i="5"/>
  <c r="AR32" i="5" s="1"/>
  <c r="AN43" i="5"/>
  <c r="AE20" i="5"/>
  <c r="AN20" i="5" s="1"/>
  <c r="M20" i="5"/>
  <c r="AN52" i="5"/>
  <c r="AO55" i="5"/>
  <c r="N94" i="2"/>
  <c r="AN96" i="5" s="1"/>
  <c r="O89" i="2"/>
  <c r="P94" i="2" s="1"/>
  <c r="AO34" i="5"/>
  <c r="AN44" i="5"/>
  <c r="I94" i="5"/>
  <c r="L97" i="1"/>
  <c r="N95" i="5" s="1"/>
  <c r="AD91" i="5"/>
  <c r="AK28" i="5"/>
  <c r="AO57" i="5"/>
  <c r="AP39" i="5" l="1"/>
  <c r="AQ39" i="5"/>
  <c r="AR39" i="5" s="1"/>
  <c r="AO59" i="5"/>
  <c r="AE21" i="5"/>
  <c r="AO96" i="5" s="1"/>
  <c r="AQ96" i="5" s="1"/>
  <c r="AC96" i="5" s="1"/>
  <c r="AC99" i="5" s="1"/>
  <c r="AO53" i="5"/>
  <c r="AO31" i="5"/>
  <c r="AQ29" i="5"/>
  <c r="AR29" i="5" s="1"/>
  <c r="AP29" i="5"/>
  <c r="AO52" i="5"/>
  <c r="AO33" i="5"/>
  <c r="AO50" i="5"/>
  <c r="AQ57" i="5"/>
  <c r="AR57" i="5" s="1"/>
  <c r="AP57" i="5"/>
  <c r="AO49" i="5"/>
  <c r="AP56" i="5"/>
  <c r="AQ56" i="5"/>
  <c r="AR56" i="5" s="1"/>
  <c r="AN97" i="5"/>
  <c r="N96" i="2"/>
  <c r="AP58" i="5"/>
  <c r="AQ58" i="5"/>
  <c r="AR58" i="5" s="1"/>
  <c r="AO64" i="5"/>
  <c r="AO43" i="5"/>
  <c r="AO61" i="5"/>
  <c r="AO37" i="5"/>
  <c r="AO30" i="5"/>
  <c r="AO35" i="5"/>
  <c r="AQ63" i="5"/>
  <c r="AR63" i="5" s="1"/>
  <c r="AP63" i="5"/>
  <c r="W29" i="2"/>
  <c r="AO28" i="5"/>
  <c r="P95" i="2"/>
  <c r="P96" i="2" s="1"/>
  <c r="AP36" i="5"/>
  <c r="AQ36" i="5"/>
  <c r="AR36" i="5" s="1"/>
  <c r="AP34" i="5"/>
  <c r="AQ34" i="5"/>
  <c r="AR34" i="5" s="1"/>
  <c r="AQ55" i="5"/>
  <c r="AR55" i="5" s="1"/>
  <c r="AP55" i="5"/>
  <c r="AO65" i="5"/>
  <c r="AJ98" i="5"/>
  <c r="AO48" i="5"/>
  <c r="AK91" i="5"/>
  <c r="AK96" i="5"/>
  <c r="AK98" i="5" s="1"/>
  <c r="AO44" i="5"/>
  <c r="AP62" i="5"/>
  <c r="AQ62" i="5"/>
  <c r="AR62" i="5" s="1"/>
  <c r="AO45" i="5"/>
  <c r="R22" i="2"/>
  <c r="O94" i="2" s="1"/>
  <c r="Q94" i="2" s="1"/>
  <c r="AP38" i="5"/>
  <c r="AQ38" i="5"/>
  <c r="AR38" i="5" s="1"/>
  <c r="AP46" i="5"/>
  <c r="AQ46" i="5"/>
  <c r="AR46" i="5" s="1"/>
  <c r="K94" i="5"/>
  <c r="N97" i="1"/>
  <c r="P95" i="5" s="1"/>
  <c r="O96" i="1"/>
  <c r="AO51" i="5"/>
  <c r="AO41" i="5"/>
  <c r="AA14" i="2"/>
  <c r="AA22" i="2" s="1"/>
  <c r="X22" i="2"/>
  <c r="O95" i="2" s="1"/>
  <c r="AM14" i="5"/>
  <c r="AO60" i="5"/>
  <c r="AP59" i="5" l="1"/>
  <c r="AQ59" i="5"/>
  <c r="AR59" i="5" s="1"/>
  <c r="AP60" i="5"/>
  <c r="AQ60" i="5"/>
  <c r="AR60" i="5" s="1"/>
  <c r="AP41" i="5"/>
  <c r="AQ41" i="5"/>
  <c r="AR41" i="5" s="1"/>
  <c r="L94" i="5"/>
  <c r="O97" i="1"/>
  <c r="Q95" i="5" s="1"/>
  <c r="O96" i="2"/>
  <c r="Q95" i="2"/>
  <c r="AP65" i="5"/>
  <c r="AQ65" i="5"/>
  <c r="AR65" i="5" s="1"/>
  <c r="AQ51" i="5"/>
  <c r="AR51" i="5" s="1"/>
  <c r="AP51" i="5"/>
  <c r="AP49" i="5"/>
  <c r="AQ49" i="5"/>
  <c r="AR49" i="5" s="1"/>
  <c r="AP50" i="5"/>
  <c r="AQ50" i="5"/>
  <c r="AR50" i="5" s="1"/>
  <c r="AQ33" i="5"/>
  <c r="AR33" i="5" s="1"/>
  <c r="AP33" i="5"/>
  <c r="AP35" i="5"/>
  <c r="AQ35" i="5"/>
  <c r="AR35" i="5" s="1"/>
  <c r="AQ31" i="5"/>
  <c r="AR31" i="5" s="1"/>
  <c r="AP31" i="5"/>
  <c r="AO91" i="5"/>
  <c r="AP97" i="5" s="1"/>
  <c r="AP98" i="5" s="1"/>
  <c r="AP28" i="5"/>
  <c r="AP91" i="5" s="1"/>
  <c r="AQ28" i="5"/>
  <c r="AP52" i="5"/>
  <c r="AQ52" i="5"/>
  <c r="AR52" i="5" s="1"/>
  <c r="AP37" i="5"/>
  <c r="AQ37" i="5"/>
  <c r="AR37" i="5" s="1"/>
  <c r="AP61" i="5"/>
  <c r="AQ61" i="5"/>
  <c r="AR61" i="5" s="1"/>
  <c r="AM21" i="5"/>
  <c r="AO97" i="5" s="1"/>
  <c r="AN14" i="5"/>
  <c r="AN21" i="5" s="1"/>
  <c r="AP45" i="5"/>
  <c r="AQ45" i="5"/>
  <c r="AR45" i="5" s="1"/>
  <c r="AP30" i="5"/>
  <c r="AQ30" i="5"/>
  <c r="AR30" i="5" s="1"/>
  <c r="AQ44" i="5"/>
  <c r="AR44" i="5" s="1"/>
  <c r="AP44" i="5"/>
  <c r="AP48" i="5"/>
  <c r="AQ48" i="5"/>
  <c r="AR48" i="5" s="1"/>
  <c r="W89" i="2"/>
  <c r="AP53" i="5"/>
  <c r="AQ53" i="5"/>
  <c r="AR53" i="5" s="1"/>
  <c r="AQ43" i="5"/>
  <c r="AR43" i="5" s="1"/>
  <c r="AP43" i="5"/>
  <c r="AL96" i="5"/>
  <c r="AP64" i="5"/>
  <c r="AQ64" i="5"/>
  <c r="AR64" i="5" s="1"/>
  <c r="Q96" i="2" l="1"/>
  <c r="X31" i="2"/>
  <c r="X32" i="2"/>
  <c r="X30" i="2"/>
  <c r="X29" i="2"/>
  <c r="AO98" i="5"/>
  <c r="AQ97" i="5"/>
  <c r="AQ91" i="5"/>
  <c r="AR28" i="5"/>
  <c r="AR91" i="5" s="1"/>
  <c r="AB96" i="5"/>
  <c r="AL98" i="5"/>
  <c r="X89" i="2" l="1"/>
  <c r="AD96" i="5"/>
  <c r="AB99" i="5"/>
  <c r="AB98" i="5"/>
  <c r="AC97" i="5"/>
  <c r="AQ98" i="5"/>
  <c r="AC98" i="5" l="1"/>
  <c r="AD97" i="5"/>
  <c r="AD98" i="5" s="1"/>
  <c r="AC100" i="5"/>
  <c r="AC101" i="5"/>
  <c r="AB100" i="5"/>
  <c r="AB101" i="5"/>
  <c r="AD99" i="5"/>
  <c r="AD100" i="5" l="1"/>
  <c r="AD101" i="5"/>
</calcChain>
</file>

<file path=xl/sharedStrings.xml><?xml version="1.0" encoding="utf-8"?>
<sst xmlns="http://schemas.openxmlformats.org/spreadsheetml/2006/main" count="461" uniqueCount="289">
  <si>
    <r>
      <rPr>
        <b/>
        <sz val="12"/>
        <color rgb="FF000000"/>
        <rFont val="Arial Narrow"/>
        <family val="2"/>
        <charset val="1"/>
      </rPr>
      <t xml:space="preserve">CERTIFICACIÓN DO PERSOAL DA UNIDADE DE APOIO E DA RELACIÓN NOMINAL DAS PERSOAS CON DISCAPACIDADE QUE ATENDE
</t>
    </r>
    <r>
      <rPr>
        <b/>
        <sz val="12"/>
        <color rgb="FF0000FF"/>
        <rFont val="Arial Narrow"/>
        <family val="2"/>
        <charset val="1"/>
      </rPr>
      <t xml:space="preserve"> (Relación do persoal contratado no primeiro mes polo que se solicita a subvenión)</t>
    </r>
  </si>
  <si>
    <t>Procedemento:</t>
  </si>
  <si>
    <t>TR341K</t>
  </si>
  <si>
    <t>DATOS DA SOLICITUDE ARTIGO 38.2</t>
  </si>
  <si>
    <t xml:space="preserve">CEE SOLICITANTE: </t>
  </si>
  <si>
    <t xml:space="preserve">EXPEDIENTE Nº: </t>
  </si>
  <si>
    <t>DNI/NIF:</t>
  </si>
  <si>
    <t>INICIATIVA SOCIAL:</t>
  </si>
  <si>
    <t>elixir si/non</t>
  </si>
  <si>
    <t>Nome da persoa representante:</t>
  </si>
  <si>
    <t>MITAD PLANTILLA</t>
  </si>
  <si>
    <t xml:space="preserve">CENTRO DE TRABALLO (Enderezo): </t>
  </si>
  <si>
    <t>Concello:</t>
  </si>
  <si>
    <t>*Os títulos en cor azul sinalan que as celdas que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</si>
  <si>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</si>
  <si>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 xml:space="preserve"> PERSOAL DA UNIDADE DE APOIO Á ACTIVIDADE PROFESIONAL</t>
  </si>
  <si>
    <t>CUSTOS SALARIAIS DA UNIDADE DE APOIO Á ACTIVIDADE PROFESIONAL</t>
  </si>
  <si>
    <t xml:space="preserve">porcentaxe subvencionable </t>
  </si>
  <si>
    <t xml:space="preserve"> DIAS EN ERTE</t>
  </si>
  <si>
    <t xml:space="preserve"> DIAS BAIXA</t>
  </si>
  <si>
    <t>Nº Rexistro ou data pub.
Conv. Col</t>
  </si>
  <si>
    <t>APELIDOS</t>
  </si>
  <si>
    <t>NOME</t>
  </si>
  <si>
    <t>DNI/NIE</t>
  </si>
  <si>
    <t>DISCAPACIDADE</t>
  </si>
  <si>
    <t>DATA NACEMENTO</t>
  </si>
  <si>
    <t>SEXO (H/M,Outros)</t>
  </si>
  <si>
    <t>TIPO CONTRATO (2)</t>
  </si>
  <si>
    <t>DATA  alta Seg.Soc.</t>
  </si>
  <si>
    <t>DATA FIN Seg.Soc.</t>
  </si>
  <si>
    <t>XORNADA (%)</t>
  </si>
  <si>
    <t xml:space="preserve">OCUPACIÓN(3) </t>
  </si>
  <si>
    <t>CUSTOS SALARIAIS TOTAIS do persoal da unidade de apoio correspondentes ao período subvencionable (01/12/2024 a 30/09/2025)</t>
  </si>
  <si>
    <r>
      <rPr>
        <sz val="10"/>
        <rFont val="Arial Narrow"/>
        <family val="2"/>
        <charset val="1"/>
      </rPr>
      <t xml:space="preserve">XORNADA DEDICACIÓN UNIDADE APOIO (%) </t>
    </r>
    <r>
      <rPr>
        <sz val="10"/>
        <color rgb="FF0000FF"/>
        <rFont val="Arial Narrow"/>
        <family val="2"/>
        <charset val="1"/>
      </rPr>
      <t>(4)</t>
    </r>
  </si>
  <si>
    <t>IMPORTE DA AXUDA PARA O CUSTO SALARIAL DA UNIDADE DE APOIO</t>
  </si>
  <si>
    <t>ORDE 2025</t>
  </si>
  <si>
    <t>P. SUBVENCIONABLE
desde                      ata</t>
  </si>
  <si>
    <t xml:space="preserve">DÍAS SUBVENCIO NADOS (6) </t>
  </si>
  <si>
    <t>TIPO (1)</t>
  </si>
  <si>
    <t>GRAO</t>
  </si>
  <si>
    <t>PONER SALARIO DE CONVENIO 
DE 10 MESES 
al 100%</t>
  </si>
  <si>
    <t>IMPORTE SUBVENCIONABLE (5)</t>
  </si>
  <si>
    <r>
      <rPr>
        <sz val="9"/>
        <rFont val="Arial Narrow"/>
        <family val="2"/>
        <charset val="1"/>
      </rPr>
      <t xml:space="preserve">% S.S. 
 </t>
    </r>
    <r>
      <rPr>
        <sz val="9"/>
        <color rgb="FFFF0000"/>
        <rFont val="Arial Narrow"/>
        <family val="2"/>
        <charset val="1"/>
      </rPr>
      <t>SOBRE O IMPORTE SUBVENCIONABLE</t>
    </r>
  </si>
  <si>
    <r>
      <rPr>
        <sz val="10"/>
        <color rgb="FFFF0000"/>
        <rFont val="Arial Narrow"/>
        <family val="2"/>
        <charset val="1"/>
      </rPr>
      <t xml:space="preserve">IMPORTE SUBVBENCIONABLE </t>
    </r>
    <r>
      <rPr>
        <sz val="10"/>
        <rFont val="Arial Narrow"/>
        <family val="2"/>
        <charset val="1"/>
      </rPr>
      <t xml:space="preserve"> +% S.S.</t>
    </r>
  </si>
  <si>
    <t xml:space="preserve">Total </t>
  </si>
  <si>
    <t>H</t>
  </si>
  <si>
    <t>I</t>
  </si>
  <si>
    <t>Técnico/a</t>
  </si>
  <si>
    <t>PC</t>
  </si>
  <si>
    <t>M</t>
  </si>
  <si>
    <t>Int</t>
  </si>
  <si>
    <t>S</t>
  </si>
  <si>
    <t>T</t>
  </si>
  <si>
    <t>Encargado/a</t>
  </si>
  <si>
    <t>(2) TIPO DE CONTRATO: Indefinido, Int=Interinidade</t>
  </si>
  <si>
    <t>MAX SUBVENCIONABLE</t>
  </si>
  <si>
    <t>(3) OCUPACIÓN: Técnico/a ou Encargado/a</t>
  </si>
  <si>
    <t>MES</t>
  </si>
  <si>
    <t>10 MESES</t>
  </si>
  <si>
    <t>(4) Xornada mínima. Ver a folla "composiciónUAAP" artigo 31 da Orde 8/08/2019)</t>
  </si>
  <si>
    <t>(5) Importe subvencionable por tecnico y encargado</t>
  </si>
  <si>
    <t>PERSOAS CON DISCAPACIDADE DO CEE (art. 5.2)</t>
  </si>
  <si>
    <t>ANUALIDADE 2025</t>
  </si>
  <si>
    <t>Nome da persoa substituída no caso de contrato de interinidade</t>
  </si>
  <si>
    <t>OBSERVACIÓNS</t>
  </si>
  <si>
    <t xml:space="preserve">APELIDOS </t>
  </si>
  <si>
    <t xml:space="preserve">NOME </t>
  </si>
  <si>
    <t>TIPO CONTRATO (5)</t>
  </si>
  <si>
    <t>DATA    ALTA Seg.Soc.</t>
  </si>
  <si>
    <t>P. SUBVENCIONABLE
desde                   ata</t>
  </si>
  <si>
    <t>DÍAS SUBVENCIO NADOS</t>
  </si>
  <si>
    <t>IMPORTE ORDE 2024</t>
  </si>
  <si>
    <t>F</t>
  </si>
  <si>
    <t>EM</t>
  </si>
  <si>
    <t>(5) TIPO DE CONTRATO: Indefinido, Int=Interinidade; T=Temporal (mínimo 6 meses)</t>
  </si>
  <si>
    <t>(6) cálculos= meses de 30 días. Períodos inferiores ao mes calculanse en días</t>
  </si>
  <si>
    <t>Lugar e data:</t>
  </si>
  <si>
    <t xml:space="preserve">SINATURA DA PERSOA SOLICITANTE OU REPRESENTANTE </t>
  </si>
  <si>
    <t>anualidade</t>
  </si>
  <si>
    <t>Nº persoas atendidos</t>
  </si>
  <si>
    <t>custos salariais (%xornada imputada á UAAP</t>
  </si>
  <si>
    <t xml:space="preserve">Contía por postos  </t>
  </si>
  <si>
    <t>IMPORTE AXUDA</t>
  </si>
  <si>
    <t>TOTAL</t>
  </si>
  <si>
    <r>
      <rPr>
        <b/>
        <sz val="14"/>
        <color rgb="FF000000"/>
        <rFont val="Arial Narrow"/>
        <family val="2"/>
        <charset val="1"/>
      </rPr>
      <t xml:space="preserve">CERTIFICACIÓN DO PERSOAL DA UNIDADE DE APOIO E DA RELACIÓN NOMINAL DAS PERSOAS CON DISCAPACIDADE QUE ATENDE 
</t>
    </r>
    <r>
      <rPr>
        <b/>
        <sz val="14"/>
        <color rgb="FF0000FF"/>
        <rFont val="Arial Narrow"/>
        <family val="2"/>
        <charset val="1"/>
      </rPr>
      <t>XUSTIFICACIÓN DA ORDE 2024</t>
    </r>
  </si>
  <si>
    <t>SOLICITO A MODIFICACIÓN DA RESOLUCIÓN INICIAL NOS IMPORTES INDICADOS NAS TÁBOAS DESTE DOCUMENTO</t>
  </si>
  <si>
    <t xml:space="preserve"> PERSOAL DA UNIDADE DE APOIO Á ACTIVIDADE PROFESIONAL (UAAP)</t>
  </si>
  <si>
    <t>CUSTOS SALARIAIS UAAP
 (DATOS DA CONCESIÓN INICIAL)</t>
  </si>
  <si>
    <t>VARIACIÓNS PRODUCIDAS RESPECTO DA RESOLUCIÓN INICIAL NA ORDE 2025</t>
  </si>
  <si>
    <t>SEXO (H/M)</t>
  </si>
  <si>
    <t xml:space="preserve">OCUPACIÓN (3) </t>
  </si>
  <si>
    <t>CUSTOS SALARIAIS TOTAIS
 (dende o 01/12/2024 ata o 30/11/2025)</t>
  </si>
  <si>
    <r>
      <rPr>
        <sz val="9"/>
        <rFont val="Arial Narrow"/>
        <family val="2"/>
        <charset val="1"/>
      </rPr>
      <t xml:space="preserve">XORNADA DEDICACIÓN UNIDADE APOIO (%) </t>
    </r>
    <r>
      <rPr>
        <sz val="9"/>
        <color rgb="FF0000FF"/>
        <rFont val="Arial Narrow"/>
        <family val="2"/>
        <charset val="1"/>
      </rPr>
      <t>(4)</t>
    </r>
  </si>
  <si>
    <t xml:space="preserve">CONTÍA SUBVENCIONABLE </t>
  </si>
  <si>
    <t>CUSTOS SALARIAIS TOTAIS
 (dende o 01/12/2024 ata o 30/09/2025)</t>
  </si>
  <si>
    <t>XORNADA DEDICACIÓN UNIDADE APOIO (%) (4)</t>
  </si>
  <si>
    <t>CONTÍA XUSTIFICADA ORDE 2025</t>
  </si>
  <si>
    <t xml:space="preserve"> DIAS ERTE ORDE 2025</t>
  </si>
  <si>
    <t xml:space="preserve"> DIAS BAIXA ORDE 2025</t>
  </si>
  <si>
    <t>VARIACIÓN</t>
  </si>
  <si>
    <t>DÍAS SUBVENCIONADOS</t>
  </si>
  <si>
    <t>PERSOAS CON DISCAPACIDADE DO CEE ATENDIDAS POLA UAAP (art. 5.2)</t>
  </si>
  <si>
    <t>DATOS DA CONCESIÓN INICIAL ORDE 2025</t>
  </si>
  <si>
    <t>DISCAPA CIDADE</t>
  </si>
  <si>
    <t>XORNADA  (%)</t>
  </si>
  <si>
    <r>
      <rPr>
        <sz val="9"/>
        <rFont val="Arial Narrow"/>
        <family val="2"/>
        <charset val="1"/>
      </rPr>
      <t xml:space="preserve">DÍAS </t>
    </r>
    <r>
      <rPr>
        <sz val="9"/>
        <color rgb="FF0000FF"/>
        <rFont val="Arial Narrow"/>
        <family val="2"/>
        <charset val="1"/>
      </rPr>
      <t xml:space="preserve"> </t>
    </r>
  </si>
  <si>
    <t>CONTÍA POR PERSOAS CON DISCAPACIDADE  ATENDIDAS</t>
  </si>
  <si>
    <t>DATA    ALTA Seg.Soc. /variacion xornada</t>
  </si>
  <si>
    <t>DATA FIN Seg.Soc./ variación xornada</t>
  </si>
  <si>
    <r>
      <rPr>
        <sz val="8"/>
        <color rgb="FF0000FF"/>
        <rFont val="Arial Narrow"/>
        <family val="2"/>
        <charset val="1"/>
      </rPr>
      <t xml:space="preserve">DÍAS XUSTIFICADOS
</t>
    </r>
    <r>
      <rPr>
        <sz val="8"/>
        <color rgb="FFFF0000"/>
        <rFont val="Arial Narrow"/>
        <family val="2"/>
        <charset val="1"/>
      </rPr>
      <t>MENOS DIAS ERTE E BAIXA</t>
    </r>
  </si>
  <si>
    <t>IMPORTE XUSTIFICADO 2025</t>
  </si>
  <si>
    <t>Contía XUSTIFICADA por persoa atendida 2025</t>
  </si>
  <si>
    <t>ANUALIDADE 2025
 (Nº DÍAS)</t>
  </si>
  <si>
    <t>ERTE</t>
  </si>
  <si>
    <t>BAIXA</t>
  </si>
  <si>
    <t>TOTAL XUSTIFICADO anualidade 2025</t>
  </si>
  <si>
    <t>anualidade 2025</t>
  </si>
  <si>
    <t xml:space="preserve">Contía por postos </t>
  </si>
  <si>
    <t>concedido inicial</t>
  </si>
  <si>
    <t>xustificado</t>
  </si>
  <si>
    <t>Variacións respecto da resolución inicial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</si>
  <si>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</si>
  <si>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</si>
  <si>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</si>
  <si>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</si>
  <si>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</si>
  <si>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elixir tipo documento</t>
  </si>
  <si>
    <t>Elixir tipo de axuda</t>
  </si>
  <si>
    <t>elixir modalidade de asistencia técnica</t>
  </si>
  <si>
    <t>SI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</si>
  <si>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</si>
  <si>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</si>
  <si>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</si>
  <si>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</si>
  <si>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ORZAMENTO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</si>
  <si>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</si>
  <si>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</si>
  <si>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</si>
  <si>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OUTRO</t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</si>
  <si>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</si>
  <si>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</si>
  <si>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tipo de contrato</t>
  </si>
  <si>
    <t>Tipo de discapacidade: (P) psíquica, (PC) Parálise cerebral, (I) intelectual, (EM) Enfermidade mental (F) Física, (S) sensorial (ER) Enfermidades raras</t>
  </si>
  <si>
    <t>OCUPACIÓN</t>
  </si>
  <si>
    <t xml:space="preserve">RESOLUCIÓN INICIAL DE CONCESIÓN </t>
  </si>
  <si>
    <t>PERSOAL DA UNIDADE DE APOIO Á ACTIVIDADE PROFESIONAL</t>
  </si>
  <si>
    <t>CUSTOS SALARIAIS DA UNIDADE DE APOIO</t>
  </si>
  <si>
    <t>DATOS DA CONTA XUSTIFICATIVA</t>
  </si>
  <si>
    <t>PORCENTAXE SUBVENCIONABLE</t>
  </si>
  <si>
    <t>DATA  alta Seg.Soc./incorporación  UAAP</t>
  </si>
  <si>
    <t xml:space="preserve">OCUPACIÓN (1) </t>
  </si>
  <si>
    <t>CUSTOS SALARIAIS TOTAIS do persoal da unidade de apoio correspondentes ao período subvencionable (01/07/2019 a 30/06/2020)</t>
  </si>
  <si>
    <t xml:space="preserve">XORNADA DEDICACIÓN UNIDADE APOIO (%) </t>
  </si>
  <si>
    <t>CONTÍA POLO CUSTO SALARIAL DA UNIDADE DE APOIO</t>
  </si>
  <si>
    <t>PERSOAL DA UNIDADE DE APOIO</t>
  </si>
  <si>
    <t>XUSTIFICACIÓN anualidade 2019</t>
  </si>
  <si>
    <t>Datos  da xustificación anualidade 2020</t>
  </si>
  <si>
    <t>SALARIO</t>
  </si>
  <si>
    <t>S.S.</t>
  </si>
  <si>
    <t xml:space="preserve">TOTAL </t>
  </si>
  <si>
    <t>ANUALIDADE 2019</t>
  </si>
  <si>
    <t>ANUALIDADE 2020</t>
  </si>
  <si>
    <t>TIPO DISCAP.</t>
  </si>
  <si>
    <t>GRAO DISCAP.</t>
  </si>
  <si>
    <t>TIPO CONTRATO</t>
  </si>
  <si>
    <t>XOR NADA (%)</t>
  </si>
  <si>
    <t xml:space="preserve">OCUPACIÓN </t>
  </si>
  <si>
    <t>CONCEDIDO 2019</t>
  </si>
  <si>
    <t>CONCEDIDO 2020</t>
  </si>
  <si>
    <t xml:space="preserve">CUSTOS SALARIAIS TOTAIS </t>
  </si>
  <si>
    <t>XORNADA imputada á UAAP (%)</t>
  </si>
  <si>
    <t>Contía por custo salarial</t>
  </si>
  <si>
    <t>variacións respecto a concesión inicial</t>
  </si>
  <si>
    <t>días en ERTE</t>
  </si>
  <si>
    <t>CONTÍA POR PERSOAS CON DISCAPACIDADE  ATENDIDAS  2019-2020 (2.400€/ano /100% xornada )</t>
  </si>
  <si>
    <t>Contía por persoa según o importe concedido</t>
  </si>
  <si>
    <t>Contía FINAL xustificada 2019-2020</t>
  </si>
  <si>
    <t>Contía FINAL por persoa según o importe XUSTIFICADO</t>
  </si>
  <si>
    <t>DISCA PACIDADE</t>
  </si>
  <si>
    <t>P. SUBVENCIONABLE</t>
  </si>
  <si>
    <t xml:space="preserve">DÍAS SUB VENCIO NADOS  </t>
  </si>
  <si>
    <t>IMPORTE 2019</t>
  </si>
  <si>
    <t>DÍAS SUB VENCIO NADOS</t>
  </si>
  <si>
    <t>IMPORTE 2020</t>
  </si>
  <si>
    <t xml:space="preserve">TIPO CONTRATO </t>
  </si>
  <si>
    <r>
      <rPr>
        <sz val="9"/>
        <rFont val="Arial Narrow"/>
        <family val="2"/>
        <charset val="1"/>
      </rPr>
      <t>DÍAS SUBVENCIO NADOS</t>
    </r>
    <r>
      <rPr>
        <sz val="9"/>
        <color rgb="FF0000FF"/>
        <rFont val="Arial Narrow"/>
        <family val="2"/>
        <charset val="1"/>
      </rPr>
      <t xml:space="preserve"> 2019</t>
    </r>
    <r>
      <rPr>
        <sz val="9"/>
        <color rgb="FF0070C0"/>
        <rFont val="Arial Narrow"/>
        <family val="2"/>
        <charset val="1"/>
      </rPr>
      <t xml:space="preserve"> </t>
    </r>
  </si>
  <si>
    <t>IMPORTE concedido 2019</t>
  </si>
  <si>
    <r>
      <rPr>
        <sz val="9"/>
        <rFont val="Arial Narrow"/>
        <family val="2"/>
        <charset val="1"/>
      </rPr>
      <t>DÍAS SUBVENCIO NADOS</t>
    </r>
    <r>
      <rPr>
        <sz val="9"/>
        <color rgb="FF0000FF"/>
        <rFont val="Arial Narrow"/>
        <family val="2"/>
        <charset val="1"/>
      </rPr>
      <t xml:space="preserve"> 2020</t>
    </r>
  </si>
  <si>
    <t>IMPORTE concedido 2020</t>
  </si>
  <si>
    <t>XUSTIFICACIÓN ANUALIDADE 2019</t>
  </si>
  <si>
    <t>XUSTIFICACIÓN ANUALIDADE 2020</t>
  </si>
  <si>
    <t>TIPO(1)</t>
  </si>
  <si>
    <t>INICIO P.SUBV 01/07/2019</t>
  </si>
  <si>
    <t>FIN P.SUBV 31/10/2019</t>
  </si>
  <si>
    <t>DÍAS xustificados</t>
  </si>
  <si>
    <t>IMPORTE XUSTIFICADO 2019</t>
  </si>
  <si>
    <t>INICIO P.SUBV 01/11/2019</t>
  </si>
  <si>
    <t>FIN P.SUBV 30/06/2020</t>
  </si>
  <si>
    <t>DÍAS xustifi cados</t>
  </si>
  <si>
    <t>IMPORTE XUSTIFICADO 2020</t>
  </si>
  <si>
    <t>total 2019</t>
  </si>
  <si>
    <t>total 2020</t>
  </si>
  <si>
    <t>T.concedido 2019</t>
  </si>
  <si>
    <t>T.concedido 2020</t>
  </si>
  <si>
    <t>TOTAL XUSTIFICADO anualidade 2019</t>
  </si>
  <si>
    <t>LIQUIDACIÓN EXPTE.</t>
  </si>
  <si>
    <t>anualidade 2019</t>
  </si>
  <si>
    <t>contía por custos salariais  UAAP</t>
  </si>
  <si>
    <t>IMPORTE  2019</t>
  </si>
  <si>
    <t>anualidade 2020</t>
  </si>
  <si>
    <t xml:space="preserve">IMPORTE 2020 </t>
  </si>
  <si>
    <t xml:space="preserve">Variacións </t>
  </si>
  <si>
    <t>anticipo</t>
  </si>
  <si>
    <t>pagamento final</t>
  </si>
  <si>
    <t>reintegro</t>
  </si>
  <si>
    <r>
      <rPr>
        <b/>
        <sz val="10"/>
        <color rgb="FF000000"/>
        <rFont val="Calibri"/>
        <family val="2"/>
        <charset val="1"/>
      </rPr>
      <t xml:space="preserve">Modulo   1-15 trab
</t>
    </r>
    <r>
      <rPr>
        <sz val="10"/>
        <color rgb="FF000000"/>
        <rFont val="Calibri"/>
        <family val="2"/>
        <charset val="1"/>
      </rPr>
      <t xml:space="preserve"> ( 1 tec a 20% e 1 encargado  a 100%)</t>
    </r>
  </si>
  <si>
    <r>
      <rPr>
        <b/>
        <sz val="10"/>
        <color rgb="FF000000"/>
        <rFont val="Calibri"/>
        <family val="2"/>
        <charset val="1"/>
      </rPr>
      <t>Modulo  16-30 trab</t>
    </r>
    <r>
      <rPr>
        <sz val="10"/>
        <color rgb="FF000000"/>
        <rFont val="Calibri"/>
        <family val="2"/>
        <charset val="1"/>
      </rPr>
      <t xml:space="preserve"> 
( 1 Tec a 80%  2 encargados a 100%)</t>
    </r>
  </si>
  <si>
    <r>
      <rPr>
        <b/>
        <sz val="10"/>
        <color rgb="FF000000"/>
        <rFont val="Calibri"/>
        <family val="2"/>
        <charset val="1"/>
      </rPr>
      <t xml:space="preserve">Modulo  31-45 trab 
</t>
    </r>
    <r>
      <rPr>
        <sz val="10"/>
        <color rgb="FF000000"/>
        <rFont val="Calibri"/>
        <family val="2"/>
        <charset val="1"/>
      </rPr>
      <t>( 1 Tec a 100% 1 tec. 50% , 3 enc.a 100%)</t>
    </r>
  </si>
  <si>
    <r>
      <rPr>
        <b/>
        <sz val="10"/>
        <color rgb="FF000000"/>
        <rFont val="Calibri"/>
        <family val="2"/>
        <charset val="1"/>
      </rPr>
      <t xml:space="preserve">Modulo 46-60 trab
</t>
    </r>
    <r>
      <rPr>
        <sz val="10"/>
        <color rgb="FF000000"/>
        <rFont val="Calibri"/>
        <family val="2"/>
        <charset val="1"/>
      </rPr>
      <t>( 2  Tec a 100% ,4 enc.a 100%, )</t>
    </r>
  </si>
  <si>
    <r>
      <rPr>
        <b/>
        <sz val="10"/>
        <color rgb="FF000000"/>
        <rFont val="Calibri"/>
        <family val="2"/>
        <charset val="1"/>
      </rPr>
      <t xml:space="preserve">Modulo 61-75 trab
</t>
    </r>
    <r>
      <rPr>
        <sz val="10"/>
        <color rgb="FF000000"/>
        <rFont val="Calibri"/>
        <family val="2"/>
        <charset val="1"/>
      </rPr>
      <t xml:space="preserve"> (2 tec a 100% 1 a 50% e 5 encargados 100% )</t>
    </r>
  </si>
  <si>
    <r>
      <rPr>
        <b/>
        <sz val="10"/>
        <color rgb="FF000000"/>
        <rFont val="Calibri"/>
        <family val="2"/>
        <charset val="1"/>
      </rPr>
      <t xml:space="preserve">Modulo 76-90 trab
</t>
    </r>
    <r>
      <rPr>
        <sz val="10"/>
        <color rgb="FF000000"/>
        <rFont val="Calibri"/>
        <family val="2"/>
        <charset val="1"/>
      </rPr>
      <t xml:space="preserve"> (3 Tec 6 ecargados a 100%)</t>
    </r>
  </si>
  <si>
    <t>Traba.</t>
  </si>
  <si>
    <t>Técn. %</t>
  </si>
  <si>
    <t>Encarg.</t>
  </si>
  <si>
    <t>Encargados</t>
  </si>
  <si>
    <t>Modulo completo</t>
  </si>
  <si>
    <t>Modulo Completo</t>
  </si>
  <si>
    <t>(1 a 100 %)</t>
  </si>
  <si>
    <t>(1 a 50%)</t>
  </si>
  <si>
    <t>2 a 100%</t>
  </si>
  <si>
    <t>1 a 50%</t>
  </si>
  <si>
    <t>Tec- 1-15</t>
  </si>
  <si>
    <t>Tec-16-30</t>
  </si>
  <si>
    <t>Tec-31-45</t>
  </si>
  <si>
    <t>(100+50=150)</t>
  </si>
  <si>
    <t>Tec-46-60</t>
  </si>
  <si>
    <t>100%*2=200</t>
  </si>
  <si>
    <t>Tec-61 -75</t>
  </si>
  <si>
    <t>200+50= 250</t>
  </si>
  <si>
    <t>Tec-76-90</t>
  </si>
  <si>
    <t>100*3=300</t>
  </si>
  <si>
    <t>Enc-1-15</t>
  </si>
  <si>
    <t>Enc-16-30</t>
  </si>
  <si>
    <t>(100%*2 =200)</t>
  </si>
  <si>
    <t>Enc-31-45</t>
  </si>
  <si>
    <t>(100%*3=300)</t>
  </si>
  <si>
    <t>Enc-46-60</t>
  </si>
  <si>
    <t>100%*40 = 400</t>
  </si>
  <si>
    <t>Enc-61-75</t>
  </si>
  <si>
    <t>100%*5=500</t>
  </si>
  <si>
    <t>Enc-76-90</t>
  </si>
  <si>
    <t>100*6=600</t>
  </si>
  <si>
    <t>Se o modulo non está completo farase tendo en conta as porcentaxes do cadro anterior según o número de traballadores</t>
  </si>
  <si>
    <r>
      <rPr>
        <b/>
        <sz val="10"/>
        <color rgb="FF000000"/>
        <rFont val="Calibri"/>
        <family val="2"/>
        <charset val="1"/>
      </rPr>
      <t xml:space="preserve">Modulo 91-105 trab
</t>
    </r>
    <r>
      <rPr>
        <sz val="10"/>
        <color rgb="FF000000"/>
        <rFont val="Calibri"/>
        <family val="2"/>
        <charset val="1"/>
      </rPr>
      <t xml:space="preserve"> ( 3 Tec a 100% 1 tec. 50% , 7 enc.a 100%,)</t>
    </r>
  </si>
  <si>
    <r>
      <rPr>
        <b/>
        <sz val="10"/>
        <color rgb="FF000000"/>
        <rFont val="Calibri"/>
        <family val="2"/>
        <charset val="1"/>
      </rPr>
      <t xml:space="preserve">Modulo 106-120 trab
</t>
    </r>
    <r>
      <rPr>
        <sz val="10"/>
        <color rgb="FF000000"/>
        <rFont val="Calibri"/>
        <family val="2"/>
        <charset val="1"/>
      </rPr>
      <t xml:space="preserve"> (4 Tec a 100% 8 enc.a 100%, )</t>
    </r>
  </si>
  <si>
    <r>
      <rPr>
        <b/>
        <sz val="10"/>
        <color rgb="FF000000"/>
        <rFont val="Calibri"/>
        <family val="2"/>
        <charset val="1"/>
      </rPr>
      <t xml:space="preserve">Modulo 121-135 trab
</t>
    </r>
    <r>
      <rPr>
        <sz val="10"/>
        <color rgb="FF000000"/>
        <rFont val="Calibri"/>
        <family val="2"/>
        <charset val="1"/>
      </rPr>
      <t xml:space="preserve"> (4 Tec a 100%  1 a 50%, 9 enc.a 100%, )</t>
    </r>
  </si>
  <si>
    <r>
      <rPr>
        <b/>
        <sz val="10"/>
        <color rgb="FF000000"/>
        <rFont val="Calibri"/>
        <family val="2"/>
        <charset val="1"/>
      </rPr>
      <t xml:space="preserve">Modulo 136-150 trab
</t>
    </r>
    <r>
      <rPr>
        <sz val="10"/>
        <color rgb="FF000000"/>
        <rFont val="Calibri"/>
        <family val="2"/>
        <charset val="1"/>
      </rPr>
      <t xml:space="preserve"> (5 Tec a 100% 10, enc.a 100%, )</t>
    </r>
  </si>
  <si>
    <r>
      <rPr>
        <b/>
        <sz val="10"/>
        <color rgb="FF000000"/>
        <rFont val="Calibri"/>
        <family val="2"/>
        <charset val="1"/>
      </rPr>
      <t xml:space="preserve">Modulo 151-165 trab
</t>
    </r>
    <r>
      <rPr>
        <sz val="10"/>
        <color rgb="FF000000"/>
        <rFont val="Calibri"/>
        <family val="2"/>
        <charset val="1"/>
      </rPr>
      <t xml:space="preserve"> (5 Tec a 100% 1 a 50%, 11 enc.a 100%, )</t>
    </r>
  </si>
  <si>
    <t>Encar.</t>
  </si>
  <si>
    <t>300 a 100%</t>
  </si>
  <si>
    <t>4 a 100%</t>
  </si>
  <si>
    <t>5 a 100%</t>
  </si>
  <si>
    <t>Tec -91-105</t>
  </si>
  <si>
    <t>300+50=350</t>
  </si>
  <si>
    <t>Tec-106-120</t>
  </si>
  <si>
    <t>100%*4=400</t>
  </si>
  <si>
    <t>Tec-121-135</t>
  </si>
  <si>
    <t>Tec-136-150</t>
  </si>
  <si>
    <t>Tec-151-165</t>
  </si>
  <si>
    <t>Enc-91-105</t>
  </si>
  <si>
    <t>100%*7=700</t>
  </si>
  <si>
    <t>Enc-106-120</t>
  </si>
  <si>
    <t>100%*8=800</t>
  </si>
  <si>
    <t>Enc-121-135</t>
  </si>
  <si>
    <t>100%*9=900</t>
  </si>
  <si>
    <t>Enc-136-150</t>
  </si>
  <si>
    <t>100%*10=1000</t>
  </si>
  <si>
    <t>Enc-151-165</t>
  </si>
  <si>
    <t>100%*11=1100</t>
  </si>
  <si>
    <t>SI(ESBLANCO(M16);0;SI(M16=$G$25;SI(N16&gt;$I$25;$I$25*L16;SI(N16&lt;$I$25;N16*L16;SI(L16=$J$25;N16;$I$25*L16)));SI(N16&gt;$I$26;$I$26*L16;SI(N16&lt;$I$26;N16*L16;SI(L16=$J$26;N16;$I$26*L16)))))</t>
  </si>
  <si>
    <t>SI(L14=$G$23;SUMA(SI(M14&gt;$I$23;$I$23*K14;SI(K14=$J$23;M14;$I$23*K14)));SUMA(SI(M14&gt;$I$24;$I$24*K14;SI(K14=$J$23;M14;$I$24*K14)))))</t>
  </si>
  <si>
    <t>SI(M16=$G$25;SI(N16&gt;$I$25;$I$25*L16;SI(N16&lt;$I$25;N16*L16;SI(L16=$J$25;N16;$I$25*L16)));SI(N16&gt;$I$26;$I$26*L16;SI(N16&lt;$I$26;N16*L16;SI(L16=$J$26;N16;$I$26*L16)))))</t>
  </si>
  <si>
    <t>SI(L14=$G$23;SI(M14&gt;$I$23;$I$23*K14;si(M14&lt;$I$23;m14*K14;SI(K14=$J$23;M14;$I$23*K14)));SI(M14&gt;$I$24;$I$24*K14;SI(M14&lt;$I$24;m14*K14;SI(K14=$J$23;M14;$I$24*K14)))))</t>
  </si>
  <si>
    <t>v. 2025.02</t>
  </si>
  <si>
    <t>(1) Tipo de discapacidade: (PC) Parálise cerebral, (I) intelectual, (EM) Enfermidade mental (F) Física, (S) sensorial</t>
  </si>
  <si>
    <t>(*) Datos do CEE (se ten varios centros de traballo seria a suma destes)</t>
  </si>
  <si>
    <t>TOTAL CADRO
PERSOAL CEE (*)</t>
  </si>
  <si>
    <t>CADRO PERSOAL CEE  ARTIGO 5.2 (*)</t>
  </si>
  <si>
    <t>Nº TRABALLADORES POLOS CALES SE SOLICITA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</si>
</sst>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\ %"/>
    <numFmt numFmtId="165" formatCode="0.00\ %"/>
    <numFmt numFmtId="166" formatCode="_-* #,##0.00\ _€_-;\-* #,##0.00\ _€_-;_-* \-??\ _€_-;_-@_-"/>
    <numFmt numFmtId="167" formatCode="_-* #,##0.00&quot; €&quot;_-;\-* #,##0.00&quot; €&quot;_-;_-* \-??&quot; €&quot;_-;_-@_-"/>
    <numFmt numFmtId="168" formatCode="#,##0.00_ ;[Red]\-#,##0.00\ "/>
    <numFmt numFmtId="169" formatCode="0.00_ ;[Red]\-0.00\ "/>
    <numFmt numFmtId="170" formatCode="0_ ;[Red]\-0\ "/>
    <numFmt numFmtId="171" formatCode="0.0;[Red]0.0"/>
    <numFmt numFmtId="172" formatCode="#,##0.00&quot; €&quot;;[Red]\-#,##0.00&quot; €&quot;"/>
    <numFmt numFmtId="173" formatCode="_-* #,##0\ _€_-;\-* #,##0\ _€_-;_-* \-??\ _€_-;_-@_-"/>
  </numFmts>
  <fonts count="72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4"/>
      <color rgb="FFFF0000"/>
      <name val="Calibri"/>
      <family val="2"/>
      <charset val="1"/>
    </font>
    <font>
      <b/>
      <sz val="1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sz val="10"/>
      <color rgb="FFFF0000"/>
      <name val="Calibri"/>
      <family val="2"/>
      <charset val="1"/>
    </font>
    <font>
      <sz val="12"/>
      <color rgb="FF0000FF"/>
      <name val="Arial Narrow"/>
      <family val="2"/>
      <charset val="1"/>
    </font>
    <font>
      <sz val="10"/>
      <color rgb="FF0000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Arial Narrow"/>
      <family val="2"/>
      <charset val="1"/>
    </font>
    <font>
      <b/>
      <sz val="10"/>
      <color rgb="FFFF0000"/>
      <name val="Calibri"/>
      <family val="2"/>
      <charset val="1"/>
    </font>
    <font>
      <b/>
      <sz val="10"/>
      <color rgb="FF953735"/>
      <name val="Arial Narrow"/>
      <family val="2"/>
      <charset val="1"/>
    </font>
    <font>
      <b/>
      <sz val="14"/>
      <color rgb="FFFFFFFF"/>
      <name val="Arial Narrow"/>
      <family val="2"/>
      <charset val="1"/>
    </font>
    <font>
      <sz val="11"/>
      <color rgb="FFFF0000"/>
      <name val="Calibri"/>
      <family val="2"/>
      <charset val="1"/>
    </font>
    <font>
      <sz val="1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0"/>
      <color rgb="FFFF0000"/>
      <name val="Arial Narrow"/>
      <family val="2"/>
      <charset val="1"/>
    </font>
    <font>
      <sz val="9"/>
      <name val="Arial Narrow"/>
      <family val="2"/>
      <charset val="1"/>
    </font>
    <font>
      <sz val="9"/>
      <color rgb="FFFF0000"/>
      <name val="Arial Narrow"/>
      <family val="2"/>
      <charset val="1"/>
    </font>
    <font>
      <sz val="10"/>
      <color rgb="FFFFFFFF"/>
      <name val="Calibri"/>
      <family val="2"/>
      <charset val="1"/>
    </font>
    <font>
      <sz val="8"/>
      <color rgb="FFFF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sz val="16"/>
      <name val="Calibri"/>
      <family val="2"/>
      <charset val="1"/>
    </font>
    <font>
      <sz val="7"/>
      <name val="Cambria"/>
      <family val="1"/>
      <charset val="1"/>
    </font>
    <font>
      <sz val="11"/>
      <color rgb="FF000000"/>
      <name val="Arial Narrow"/>
      <family val="2"/>
      <charset val="1"/>
    </font>
    <font>
      <sz val="10"/>
      <color rgb="FFF2F2F2"/>
      <name val="Calibri"/>
      <family val="2"/>
      <charset val="1"/>
    </font>
    <font>
      <b/>
      <sz val="14"/>
      <color rgb="FF0000FF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sz val="10"/>
      <color rgb="FF7030A0"/>
      <name val="Calibri"/>
      <family val="2"/>
      <charset val="1"/>
    </font>
    <font>
      <b/>
      <sz val="11"/>
      <name val="Arial Narrow"/>
      <family val="2"/>
      <charset val="1"/>
    </font>
    <font>
      <b/>
      <sz val="11"/>
      <color rgb="FF0000FF"/>
      <name val="Calibri"/>
      <family val="2"/>
      <charset val="1"/>
    </font>
    <font>
      <b/>
      <sz val="11"/>
      <color rgb="FFFFFFFF"/>
      <name val="Arial Narrow"/>
      <family val="2"/>
      <charset val="1"/>
    </font>
    <font>
      <sz val="9"/>
      <color rgb="FF000000"/>
      <name val="Arial Narrow"/>
      <family val="2"/>
      <charset val="1"/>
    </font>
    <font>
      <sz val="9"/>
      <color rgb="FF0000FF"/>
      <name val="Arial Narrow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sz val="9"/>
      <name val="Arial Narrow"/>
      <family val="2"/>
      <charset val="1"/>
    </font>
    <font>
      <b/>
      <sz val="9"/>
      <color rgb="FF0000FF"/>
      <name val="Arial Narrow"/>
      <family val="2"/>
      <charset val="1"/>
    </font>
    <font>
      <sz val="9"/>
      <color rgb="FFFFFFFF"/>
      <name val="Arial Narrow"/>
      <family val="2"/>
      <charset val="1"/>
    </font>
    <font>
      <sz val="9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FF"/>
      <name val="Calibri"/>
      <family val="2"/>
      <charset val="1"/>
    </font>
    <font>
      <sz val="9"/>
      <name val="Calibri"/>
      <family val="2"/>
      <charset val="1"/>
    </font>
    <font>
      <sz val="9"/>
      <color rgb="FFF2F2F2"/>
      <name val="Calibri"/>
      <family val="2"/>
      <charset val="1"/>
    </font>
    <font>
      <sz val="9"/>
      <color rgb="FFFFFFFF"/>
      <name val="Calibri"/>
      <family val="2"/>
      <charset val="1"/>
    </font>
    <font>
      <b/>
      <sz val="11"/>
      <color rgb="FF0000FF"/>
      <name val="Arial Narrow"/>
      <family val="2"/>
      <charset val="1"/>
    </font>
    <font>
      <sz val="11"/>
      <color rgb="FFFF0000"/>
      <name val="Arial Narrow"/>
      <family val="2"/>
      <charset val="1"/>
    </font>
    <font>
      <sz val="8"/>
      <color rgb="FF0000FF"/>
      <name val="Arial Narrow"/>
      <family val="2"/>
      <charset val="1"/>
    </font>
    <font>
      <sz val="9"/>
      <color rgb="FF0000FF"/>
      <name val="Arial Narrow"/>
      <family val="2"/>
    </font>
    <font>
      <b/>
      <sz val="8"/>
      <color rgb="FF0000FF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Arial Narrow"/>
      <family val="2"/>
      <charset val="1"/>
    </font>
    <font>
      <sz val="8"/>
      <color rgb="FF000000"/>
      <name val="Trebuchet MS"/>
      <family val="2"/>
      <charset val="1"/>
    </font>
    <font>
      <sz val="9"/>
      <color rgb="FF0070C0"/>
      <name val="Arial Narrow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Arial Narrow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A7C0DE"/>
      </patternFill>
    </fill>
    <fill>
      <patternFill patternType="solid">
        <fgColor rgb="FFB9CDE5"/>
        <bgColor rgb="FFB8CCE4"/>
      </patternFill>
    </fill>
    <fill>
      <patternFill patternType="solid">
        <fgColor rgb="FFFFFFFF"/>
        <bgColor rgb="FFF2F2F2"/>
      </patternFill>
    </fill>
    <fill>
      <patternFill patternType="solid">
        <fgColor rgb="FFA7C0DE"/>
        <bgColor rgb="FFB8CCE4"/>
      </patternFill>
    </fill>
    <fill>
      <patternFill patternType="solid">
        <fgColor rgb="FFDCE6F2"/>
        <bgColor rgb="FFF2F2F2"/>
      </patternFill>
    </fill>
    <fill>
      <patternFill patternType="solid">
        <fgColor rgb="FFB8CCE4"/>
        <bgColor rgb="FFB9CDE5"/>
      </patternFill>
    </fill>
    <fill>
      <patternFill patternType="solid">
        <fgColor rgb="FF002060"/>
        <bgColor rgb="FF000080"/>
      </patternFill>
    </fill>
    <fill>
      <patternFill patternType="solid">
        <fgColor rgb="FFD99694"/>
        <bgColor rgb="FFFF99CC"/>
      </patternFill>
    </fill>
    <fill>
      <patternFill patternType="solid">
        <fgColor theme="4" tint="0.59987182226020086"/>
        <bgColor rgb="FFA7C0DE"/>
      </patternFill>
    </fill>
  </fills>
  <borders count="144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double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double">
        <color rgb="FFA6A6A6"/>
      </bottom>
      <diagonal/>
    </border>
    <border>
      <left/>
      <right/>
      <top style="thin">
        <color rgb="FFA6A6A6"/>
      </top>
      <bottom style="double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/>
      <right/>
      <top style="double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/>
      <diagonal/>
    </border>
    <border>
      <left/>
      <right/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medium">
        <color rgb="FFA6A6A6"/>
      </right>
      <top style="thin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double">
        <color rgb="FF808080"/>
      </bottom>
      <diagonal/>
    </border>
    <border>
      <left style="double">
        <color rgb="FFA6A6A6"/>
      </left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double">
        <color rgb="FFA6A6A6"/>
      </right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/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/>
      <bottom style="double">
        <color rgb="FFA6A6A6"/>
      </bottom>
      <diagonal/>
    </border>
    <border>
      <left style="double">
        <color rgb="FFA6A6A6"/>
      </left>
      <right/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rgb="FFA6A6A6"/>
      </top>
      <bottom style="thin">
        <color auto="1"/>
      </bottom>
      <diagonal/>
    </border>
    <border>
      <left style="double">
        <color rgb="FFA6A6A6"/>
      </left>
      <right/>
      <top style="double">
        <color rgb="FFA6A6A6"/>
      </top>
      <bottom style="double">
        <color rgb="FFA6A6A6"/>
      </bottom>
      <diagonal/>
    </border>
    <border>
      <left/>
      <right/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 style="double">
        <color rgb="FFA6A6A6"/>
      </top>
      <bottom style="double">
        <color rgb="FFA6A6A6"/>
      </bottom>
      <diagonal/>
    </border>
    <border>
      <left/>
      <right style="double">
        <color rgb="FFA6A6A6"/>
      </right>
      <top style="double">
        <color rgb="FFA6A6A6"/>
      </top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thin">
        <color rgb="FFA6A6A6"/>
      </top>
      <bottom style="double">
        <color rgb="FFA6A6A6"/>
      </bottom>
      <diagonal/>
    </border>
    <border>
      <left style="thin">
        <color rgb="FFA6A6A6"/>
      </left>
      <right style="thin">
        <color rgb="FFA6A6A6"/>
      </right>
      <top/>
      <bottom style="double">
        <color rgb="FFA6A6A6"/>
      </bottom>
      <diagonal/>
    </border>
    <border>
      <left style="double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double">
        <color rgb="FFA6A6A6"/>
      </right>
      <top style="thin">
        <color rgb="FFA6A6A6"/>
      </top>
      <bottom style="thin">
        <color rgb="FFA6A6A6"/>
      </bottom>
      <diagonal/>
    </border>
    <border>
      <left style="double">
        <color rgb="FFA6A6A6"/>
      </left>
      <right style="thin">
        <color rgb="FFA6A6A6"/>
      </right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 style="double">
        <color rgb="FFA6A6A6"/>
      </right>
      <top style="double">
        <color rgb="FFA6A6A6"/>
      </top>
      <bottom style="double">
        <color rgb="FFA6A6A6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double">
        <color rgb="FFA6A6A6"/>
      </right>
      <top style="double">
        <color rgb="FFA6A6A6"/>
      </top>
      <bottom style="thin">
        <color rgb="FFA6A6A6"/>
      </bottom>
      <diagonal/>
    </border>
    <border>
      <left style="double">
        <color rgb="FFA6A6A6"/>
      </left>
      <right style="double">
        <color rgb="FFA6A6A6"/>
      </right>
      <top style="double">
        <color rgb="FFA6A6A6"/>
      </top>
      <bottom/>
      <diagonal/>
    </border>
    <border>
      <left style="thin">
        <color rgb="FFA6A6A6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/>
      <right style="thin">
        <color rgb="FFA6A6A6"/>
      </right>
      <top style="double">
        <color rgb="FFA6A6A6"/>
      </top>
      <bottom style="thin">
        <color rgb="FFA6A6A6"/>
      </bottom>
      <diagonal/>
    </border>
    <border>
      <left style="thin">
        <color rgb="FFA6A6A6"/>
      </left>
      <right/>
      <top style="double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 style="double">
        <color rgb="FFA6A6A6"/>
      </bottom>
      <diagonal/>
    </border>
    <border>
      <left style="thin">
        <color rgb="FFA6A6A6"/>
      </left>
      <right/>
      <top style="double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double">
        <color rgb="FFA6A6A6"/>
      </right>
      <top style="double">
        <color rgb="FFA6A6A6"/>
      </top>
      <bottom/>
      <diagonal/>
    </border>
    <border>
      <left style="double">
        <color rgb="FFA6A6A6"/>
      </left>
      <right style="medium">
        <color rgb="FFA6A6A6"/>
      </right>
      <top style="double">
        <color rgb="FFA6A6A6"/>
      </top>
      <bottom style="double">
        <color rgb="FFA6A6A6"/>
      </bottom>
      <diagonal/>
    </border>
    <border>
      <left/>
      <right style="medium">
        <color rgb="FFA6A6A6"/>
      </right>
      <top style="double">
        <color rgb="FFA6A6A6"/>
      </top>
      <bottom style="double">
        <color rgb="FFA6A6A6"/>
      </bottom>
      <diagonal/>
    </border>
    <border>
      <left style="thin">
        <color rgb="FFA6A6A6"/>
      </left>
      <right/>
      <top style="double">
        <color rgb="FFA6A6A6"/>
      </top>
      <bottom style="double">
        <color rgb="FFA6A6A6"/>
      </bottom>
      <diagonal/>
    </border>
    <border>
      <left/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/>
      <top style="thin">
        <color rgb="FFA6A6A6"/>
      </top>
      <bottom style="double">
        <color rgb="FFA6A6A6"/>
      </bottom>
      <diagonal/>
    </border>
    <border>
      <left style="double">
        <color rgb="FFA6A6A6"/>
      </left>
      <right style="double">
        <color rgb="FFA6A6A6"/>
      </right>
      <top style="thin">
        <color rgb="FFA6A6A6"/>
      </top>
      <bottom style="double">
        <color rgb="FFA6A6A6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/>
      <top style="medium">
        <color auto="1"/>
      </top>
      <bottom style="thin">
        <color rgb="FF808080"/>
      </bottom>
      <diagonal/>
    </border>
    <border>
      <left style="thin">
        <color rgb="FF808080"/>
      </left>
      <right style="medium">
        <color auto="1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808080"/>
      </left>
      <right style="medium">
        <color auto="1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 style="medium">
        <color auto="1"/>
      </bottom>
      <diagonal/>
    </border>
    <border>
      <left style="thin">
        <color rgb="FF808080"/>
      </left>
      <right style="medium">
        <color auto="1"/>
      </right>
      <top style="thin">
        <color rgb="FF80808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rgb="FFA6A6A6"/>
      </left>
      <right/>
      <top style="double">
        <color rgb="FFA6A6A6"/>
      </top>
      <bottom/>
      <diagonal/>
    </border>
    <border>
      <left style="thin">
        <color rgb="FFA6A6A6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166" fontId="68" fillId="0" borderId="0" applyBorder="0" applyProtection="0"/>
    <xf numFmtId="167" fontId="68" fillId="0" borderId="0" applyBorder="0" applyProtection="0"/>
    <xf numFmtId="164" fontId="44" fillId="0" borderId="0" applyBorder="0" applyProtection="0"/>
  </cellStyleXfs>
  <cellXfs count="765">
    <xf numFmtId="0" fontId="0" fillId="0" borderId="0" xfId="0"/>
    <xf numFmtId="0" fontId="11" fillId="0" borderId="4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right" vertical="center"/>
    </xf>
    <xf numFmtId="0" fontId="12" fillId="0" borderId="0" xfId="0" applyFont="1" applyAlignment="1" applyProtection="1">
      <alignment wrapText="1"/>
      <protection locked="0"/>
    </xf>
    <xf numFmtId="0" fontId="4" fillId="3" borderId="5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wrapText="1"/>
    </xf>
    <xf numFmtId="0" fontId="9" fillId="3" borderId="7" xfId="0" applyFont="1" applyFill="1" applyBorder="1" applyAlignment="1">
      <alignment horizontal="right" vertical="center" wrapText="1"/>
    </xf>
    <xf numFmtId="0" fontId="11" fillId="0" borderId="7" xfId="0" applyFont="1" applyBorder="1" applyAlignment="1" applyProtection="1">
      <alignment wrapText="1"/>
      <protection locked="0"/>
    </xf>
    <xf numFmtId="0" fontId="4" fillId="3" borderId="9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1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wrapText="1"/>
      <protection locked="0"/>
    </xf>
    <xf numFmtId="0" fontId="4" fillId="3" borderId="3" xfId="0" applyFont="1" applyFill="1" applyBorder="1" applyAlignment="1">
      <alignment horizontal="right" vertical="center"/>
    </xf>
    <xf numFmtId="0" fontId="5" fillId="0" borderId="4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6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11" fillId="3" borderId="12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8" fillId="2" borderId="7" xfId="0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1" fillId="3" borderId="1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14" fontId="23" fillId="4" borderId="0" xfId="0" applyNumberFormat="1" applyFont="1" applyFill="1" applyAlignment="1">
      <alignment horizontal="center" vertical="center" wrapText="1"/>
    </xf>
    <xf numFmtId="49" fontId="21" fillId="4" borderId="1" xfId="0" applyNumberFormat="1" applyFont="1" applyFill="1" applyBorder="1" applyAlignment="1" applyProtection="1">
      <alignment vertical="center" wrapText="1"/>
      <protection locked="0"/>
    </xf>
    <xf numFmtId="0" fontId="21" fillId="4" borderId="1" xfId="0" applyFont="1" applyFill="1" applyBorder="1" applyAlignment="1" applyProtection="1">
      <alignment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165" fontId="21" fillId="0" borderId="1" xfId="0" applyNumberFormat="1" applyFont="1" applyBorder="1" applyAlignment="1" applyProtection="1">
      <alignment horizontal="center" vertical="center" wrapText="1"/>
      <protection locked="0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165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1" fillId="3" borderId="1" xfId="0" applyNumberFormat="1" applyFont="1" applyFill="1" applyBorder="1" applyAlignment="1">
      <alignment horizontal="center" vertical="center" wrapText="1"/>
    </xf>
    <xf numFmtId="4" fontId="25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5" xfId="0" applyNumberFormat="1" applyFont="1" applyFill="1" applyBorder="1" applyAlignment="1">
      <alignment horizontal="center" vertical="center" wrapText="1"/>
    </xf>
    <xf numFmtId="3" fontId="8" fillId="4" borderId="17" xfId="0" applyNumberFormat="1" applyFont="1" applyFill="1" applyBorder="1" applyAlignment="1" applyProtection="1">
      <alignment horizontal="center" vertical="center" wrapText="1"/>
      <protection locked="0"/>
    </xf>
    <xf numFmtId="3" fontId="23" fillId="4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4" fontId="21" fillId="3" borderId="20" xfId="0" applyNumberFormat="1" applyFont="1" applyFill="1" applyBorder="1" applyAlignment="1">
      <alignment horizontal="center" vertical="center" wrapText="1"/>
    </xf>
    <xf numFmtId="165" fontId="21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9" xfId="0" applyNumberFormat="1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vertical="center"/>
    </xf>
    <xf numFmtId="0" fontId="21" fillId="4" borderId="8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horizontal="center" vertical="center" wrapText="1"/>
    </xf>
    <xf numFmtId="14" fontId="21" fillId="4" borderId="8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3" fontId="8" fillId="2" borderId="17" xfId="0" applyNumberFormat="1" applyFont="1" applyFill="1" applyBorder="1" applyAlignment="1">
      <alignment horizontal="center" vertical="center" wrapText="1"/>
    </xf>
    <xf numFmtId="0" fontId="27" fillId="4" borderId="0" xfId="0" applyFont="1" applyFill="1" applyAlignment="1">
      <alignment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2" fillId="4" borderId="0" xfId="0" applyFont="1" applyFill="1" applyAlignment="1">
      <alignment wrapText="1"/>
    </xf>
    <xf numFmtId="0" fontId="22" fillId="4" borderId="0" xfId="0" applyFont="1" applyFill="1" applyAlignment="1">
      <alignment vertical="center"/>
    </xf>
    <xf numFmtId="0" fontId="12" fillId="0" borderId="17" xfId="0" applyFont="1" applyBorder="1" applyAlignment="1">
      <alignment horizontal="center" wrapText="1"/>
    </xf>
    <xf numFmtId="14" fontId="24" fillId="0" borderId="0" xfId="0" applyNumberFormat="1" applyFont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24" fillId="4" borderId="0" xfId="0" applyFont="1" applyFill="1" applyAlignment="1">
      <alignment vertical="center"/>
    </xf>
    <xf numFmtId="14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 wrapText="1"/>
      <protection locked="0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14" fontId="32" fillId="0" borderId="1" xfId="0" applyNumberFormat="1" applyFont="1" applyBorder="1" applyAlignment="1" applyProtection="1">
      <alignment horizontal="center" vertical="center" wrapText="1"/>
      <protection locked="0"/>
    </xf>
    <xf numFmtId="14" fontId="21" fillId="0" borderId="1" xfId="0" applyNumberFormat="1" applyFont="1" applyBorder="1" applyAlignment="1" applyProtection="1">
      <alignment horizontal="center" vertical="center" wrapText="1"/>
      <protection locked="0"/>
    </xf>
    <xf numFmtId="166" fontId="21" fillId="6" borderId="5" xfId="1" applyFont="1" applyFill="1" applyBorder="1" applyAlignment="1" applyProtection="1">
      <alignment horizontal="right" vertical="center" wrapText="1"/>
    </xf>
    <xf numFmtId="4" fontId="2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wrapText="1"/>
      <protection locked="0"/>
    </xf>
    <xf numFmtId="166" fontId="21" fillId="0" borderId="17" xfId="1" applyFont="1" applyBorder="1" applyAlignment="1" applyProtection="1">
      <alignment horizontal="right" vertical="center" wrapText="1"/>
      <protection locked="0"/>
    </xf>
    <xf numFmtId="0" fontId="22" fillId="0" borderId="0" xfId="0" applyFont="1" applyAlignment="1">
      <alignment horizontal="left" vertical="center"/>
    </xf>
    <xf numFmtId="0" fontId="21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14" fontId="8" fillId="3" borderId="25" xfId="0" applyNumberFormat="1" applyFont="1" applyFill="1" applyBorder="1" applyAlignment="1">
      <alignment horizontal="center"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166" fontId="8" fillId="3" borderId="27" xfId="1" applyFont="1" applyFill="1" applyBorder="1" applyAlignment="1" applyProtection="1">
      <alignment horizontal="right" vertical="center" wrapText="1"/>
    </xf>
    <xf numFmtId="0" fontId="22" fillId="0" borderId="8" xfId="0" applyFont="1" applyBorder="1" applyAlignment="1">
      <alignment horizontal="left" vertical="center"/>
    </xf>
    <xf numFmtId="166" fontId="8" fillId="0" borderId="0" xfId="1" applyFont="1" applyBorder="1" applyAlignment="1" applyProtection="1">
      <alignment horizontal="right" vertical="center" wrapText="1"/>
    </xf>
    <xf numFmtId="166" fontId="8" fillId="0" borderId="0" xfId="1" applyFont="1" applyBorder="1" applyAlignment="1" applyProtection="1">
      <alignment horizontal="right" vertical="center"/>
    </xf>
    <xf numFmtId="166" fontId="8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vertical="center" wrapText="1"/>
    </xf>
    <xf numFmtId="167" fontId="10" fillId="3" borderId="29" xfId="2" applyFont="1" applyFill="1" applyBorder="1" applyAlignment="1" applyProtection="1">
      <alignment wrapText="1"/>
    </xf>
    <xf numFmtId="167" fontId="9" fillId="3" borderId="29" xfId="2" applyFont="1" applyFill="1" applyBorder="1" applyAlignment="1" applyProtection="1">
      <alignment wrapText="1"/>
    </xf>
    <xf numFmtId="0" fontId="10" fillId="2" borderId="29" xfId="2" applyNumberFormat="1" applyFont="1" applyFill="1" applyBorder="1" applyAlignment="1" applyProtection="1">
      <alignment wrapText="1"/>
    </xf>
    <xf numFmtId="167" fontId="10" fillId="2" borderId="29" xfId="2" applyFont="1" applyFill="1" applyBorder="1" applyAlignment="1" applyProtection="1">
      <alignment wrapText="1"/>
    </xf>
    <xf numFmtId="167" fontId="9" fillId="2" borderId="29" xfId="2" applyFont="1" applyFill="1" applyBorder="1" applyAlignment="1" applyProtection="1">
      <alignment wrapText="1"/>
    </xf>
    <xf numFmtId="0" fontId="34" fillId="0" borderId="30" xfId="0" applyFont="1" applyBorder="1" applyAlignment="1">
      <alignment wrapText="1"/>
    </xf>
    <xf numFmtId="14" fontId="1" fillId="0" borderId="0" xfId="0" applyNumberFormat="1" applyFont="1" applyAlignment="1">
      <alignment horizontal="center" wrapText="1"/>
    </xf>
    <xf numFmtId="168" fontId="1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9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0" borderId="31" xfId="0" applyFont="1" applyBorder="1" applyAlignment="1">
      <alignment horizontal="left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14" fontId="9" fillId="0" borderId="0" xfId="0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0" fillId="3" borderId="4" xfId="0" applyFont="1" applyFill="1" applyBorder="1" applyAlignment="1">
      <alignment wrapText="1"/>
    </xf>
    <xf numFmtId="0" fontId="11" fillId="0" borderId="4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36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14" fontId="10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6" fillId="3" borderId="12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3" fillId="0" borderId="0" xfId="0" applyFont="1"/>
    <xf numFmtId="164" fontId="30" fillId="3" borderId="0" xfId="0" applyNumberFormat="1" applyFont="1" applyFill="1" applyAlignment="1">
      <alignment horizontal="center" vertical="center" wrapText="1"/>
    </xf>
    <xf numFmtId="0" fontId="3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42" fillId="5" borderId="34" xfId="0" applyFont="1" applyFill="1" applyBorder="1" applyAlignment="1">
      <alignment horizontal="center" vertical="center" textRotation="90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42" fillId="5" borderId="34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4" borderId="19" xfId="0" applyFont="1" applyFill="1" applyBorder="1" applyAlignment="1" applyProtection="1">
      <alignment horizontal="center" vertical="center" wrapText="1"/>
      <protection locked="0"/>
    </xf>
    <xf numFmtId="164" fontId="25" fillId="0" borderId="19" xfId="0" applyNumberFormat="1" applyFont="1" applyBorder="1" applyAlignment="1" applyProtection="1">
      <alignment horizontal="center" vertical="center" wrapText="1"/>
      <protection locked="0"/>
    </xf>
    <xf numFmtId="14" fontId="25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19" xfId="0" applyNumberFormat="1" applyFont="1" applyBorder="1" applyAlignment="1" applyProtection="1">
      <alignment horizontal="center" wrapText="1"/>
      <protection locked="0"/>
    </xf>
    <xf numFmtId="165" fontId="25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25" fillId="4" borderId="39" xfId="0" applyNumberFormat="1" applyFont="1" applyFill="1" applyBorder="1" applyAlignment="1">
      <alignment horizontal="right" vertical="center" wrapText="1"/>
    </xf>
    <xf numFmtId="4" fontId="25" fillId="4" borderId="19" xfId="0" applyNumberFormat="1" applyFont="1" applyFill="1" applyBorder="1" applyAlignment="1">
      <alignment horizontal="right" vertical="center" wrapText="1"/>
    </xf>
    <xf numFmtId="4" fontId="25" fillId="3" borderId="19" xfId="0" applyNumberFormat="1" applyFont="1" applyFill="1" applyBorder="1" applyAlignment="1">
      <alignment horizontal="right" vertical="center" wrapText="1"/>
    </xf>
    <xf numFmtId="165" fontId="25" fillId="4" borderId="19" xfId="0" applyNumberFormat="1" applyFont="1" applyFill="1" applyBorder="1" applyAlignment="1">
      <alignment horizontal="center" vertical="center" wrapText="1"/>
    </xf>
    <xf numFmtId="4" fontId="42" fillId="4" borderId="39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19" xfId="0" applyNumberFormat="1" applyFont="1" applyFill="1" applyBorder="1" applyAlignment="1">
      <alignment horizontal="right" vertical="center" wrapText="1"/>
    </xf>
    <xf numFmtId="4" fontId="42" fillId="4" borderId="19" xfId="0" applyNumberFormat="1" applyFont="1" applyFill="1" applyBorder="1" applyAlignment="1" applyProtection="1">
      <alignment horizontal="right" vertical="center" wrapText="1"/>
      <protection locked="0"/>
    </xf>
    <xf numFmtId="165" fontId="42" fillId="4" borderId="19" xfId="0" applyNumberFormat="1" applyFont="1" applyFill="1" applyBorder="1" applyAlignment="1" applyProtection="1">
      <alignment horizontal="center" vertical="center" wrapText="1"/>
      <protection locked="0"/>
    </xf>
    <xf numFmtId="4" fontId="42" fillId="6" borderId="19" xfId="0" applyNumberFormat="1" applyFont="1" applyFill="1" applyBorder="1" applyAlignment="1">
      <alignment horizontal="right" vertical="center" wrapText="1"/>
    </xf>
    <xf numFmtId="170" fontId="42" fillId="0" borderId="40" xfId="3" applyNumberFormat="1" applyFont="1" applyBorder="1" applyAlignment="1" applyProtection="1">
      <alignment horizontal="center" vertical="center" wrapText="1"/>
      <protection locked="0"/>
    </xf>
    <xf numFmtId="170" fontId="42" fillId="0" borderId="19" xfId="3" applyNumberFormat="1" applyFont="1" applyBorder="1" applyAlignment="1" applyProtection="1">
      <alignment horizontal="center" vertical="center" wrapText="1"/>
      <protection locked="0"/>
    </xf>
    <xf numFmtId="4" fontId="46" fillId="6" borderId="12" xfId="0" applyNumberFormat="1" applyFont="1" applyFill="1" applyBorder="1" applyAlignment="1" applyProtection="1">
      <alignment horizontal="right" vertical="center" wrapText="1"/>
      <protection locked="0"/>
    </xf>
    <xf numFmtId="14" fontId="47" fillId="0" borderId="0" xfId="3" applyNumberFormat="1" applyFont="1" applyBorder="1" applyAlignment="1" applyProtection="1">
      <alignment horizontal="center" vertical="center" wrapText="1"/>
      <protection locked="0"/>
    </xf>
    <xf numFmtId="3" fontId="47" fillId="0" borderId="0" xfId="0" applyNumberFormat="1" applyFont="1" applyAlignment="1">
      <alignment horizontal="center" vertical="center" wrapText="1"/>
    </xf>
    <xf numFmtId="0" fontId="42" fillId="4" borderId="14" xfId="0" applyFont="1" applyFill="1" applyBorder="1" applyAlignment="1">
      <alignment vertical="center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25" fillId="4" borderId="14" xfId="0" applyFont="1" applyFill="1" applyBorder="1" applyAlignment="1" applyProtection="1">
      <alignment horizontal="center" vertical="center" wrapText="1"/>
      <protection locked="0"/>
    </xf>
    <xf numFmtId="14" fontId="25" fillId="4" borderId="14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14" xfId="0" applyNumberFormat="1" applyFont="1" applyBorder="1" applyAlignment="1">
      <alignment horizontal="center" wrapText="1"/>
    </xf>
    <xf numFmtId="4" fontId="25" fillId="4" borderId="14" xfId="0" applyNumberFormat="1" applyFont="1" applyFill="1" applyBorder="1" applyAlignment="1">
      <alignment horizontal="right" vertical="center" wrapText="1"/>
    </xf>
    <xf numFmtId="4" fontId="25" fillId="4" borderId="42" xfId="0" applyNumberFormat="1" applyFont="1" applyFill="1" applyBorder="1" applyAlignment="1">
      <alignment horizontal="right" vertical="center" wrapText="1"/>
    </xf>
    <xf numFmtId="4" fontId="25" fillId="3" borderId="43" xfId="0" applyNumberFormat="1" applyFont="1" applyFill="1" applyBorder="1" applyAlignment="1">
      <alignment horizontal="right" vertical="center" wrapText="1"/>
    </xf>
    <xf numFmtId="4" fontId="45" fillId="0" borderId="43" xfId="0" applyNumberFormat="1" applyFont="1" applyBorder="1" applyAlignment="1">
      <alignment horizontal="center" vertical="center" wrapText="1"/>
    </xf>
    <xf numFmtId="4" fontId="42" fillId="4" borderId="42" xfId="0" applyNumberFormat="1" applyFont="1" applyFill="1" applyBorder="1" applyAlignment="1" applyProtection="1">
      <alignment horizontal="right" vertical="center" wrapText="1"/>
      <protection locked="0"/>
    </xf>
    <xf numFmtId="4" fontId="42" fillId="4" borderId="43" xfId="0" applyNumberFormat="1" applyFont="1" applyFill="1" applyBorder="1" applyAlignment="1" applyProtection="1">
      <alignment horizontal="right" vertical="center" wrapText="1"/>
      <protection locked="0"/>
    </xf>
    <xf numFmtId="4" fontId="42" fillId="3" borderId="43" xfId="0" applyNumberFormat="1" applyFont="1" applyFill="1" applyBorder="1" applyAlignment="1">
      <alignment horizontal="right" vertical="center" wrapText="1"/>
    </xf>
    <xf numFmtId="4" fontId="46" fillId="0" borderId="43" xfId="0" applyNumberFormat="1" applyFont="1" applyBorder="1" applyAlignment="1" applyProtection="1">
      <alignment horizontal="center" vertical="center" wrapText="1"/>
      <protection locked="0"/>
    </xf>
    <xf numFmtId="4" fontId="42" fillId="6" borderId="43" xfId="0" applyNumberFormat="1" applyFont="1" applyFill="1" applyBorder="1" applyAlignment="1">
      <alignment horizontal="right" vertical="center" wrapText="1"/>
    </xf>
    <xf numFmtId="170" fontId="42" fillId="0" borderId="44" xfId="3" applyNumberFormat="1" applyFont="1" applyBorder="1" applyAlignment="1" applyProtection="1">
      <alignment horizontal="center" vertical="center" wrapText="1"/>
      <protection locked="0"/>
    </xf>
    <xf numFmtId="170" fontId="42" fillId="0" borderId="43" xfId="3" applyNumberFormat="1" applyFont="1" applyBorder="1" applyAlignment="1" applyProtection="1">
      <alignment horizontal="center" vertical="center" wrapText="1"/>
      <protection locked="0"/>
    </xf>
    <xf numFmtId="4" fontId="46" fillId="6" borderId="45" xfId="0" applyNumberFormat="1" applyFont="1" applyFill="1" applyBorder="1" applyAlignment="1" applyProtection="1">
      <alignment horizontal="right" vertical="center" wrapText="1"/>
      <protection locked="0"/>
    </xf>
    <xf numFmtId="14" fontId="26" fillId="0" borderId="0" xfId="3" applyNumberFormat="1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Alignment="1">
      <alignment horizontal="center" vertical="center" wrapText="1"/>
    </xf>
    <xf numFmtId="0" fontId="42" fillId="4" borderId="0" xfId="0" applyFont="1" applyFill="1" applyAlignment="1">
      <alignment vertical="center"/>
    </xf>
    <xf numFmtId="0" fontId="25" fillId="0" borderId="0" xfId="0" applyFont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167" fontId="25" fillId="0" borderId="0" xfId="2" applyFont="1" applyBorder="1" applyAlignment="1" applyProtection="1">
      <alignment horizontal="center" vertical="center" wrapText="1"/>
    </xf>
    <xf numFmtId="4" fontId="50" fillId="0" borderId="0" xfId="0" applyNumberFormat="1" applyFont="1" applyAlignment="1">
      <alignment wrapText="1"/>
    </xf>
    <xf numFmtId="167" fontId="50" fillId="0" borderId="0" xfId="2" applyFont="1" applyBorder="1" applyAlignment="1" applyProtection="1">
      <alignment horizontal="right" wrapText="1"/>
    </xf>
    <xf numFmtId="0" fontId="50" fillId="0" borderId="0" xfId="0" applyFont="1" applyAlignment="1">
      <alignment wrapText="1"/>
    </xf>
    <xf numFmtId="167" fontId="42" fillId="0" borderId="0" xfId="2" applyFont="1" applyBorder="1" applyAlignment="1" applyProtection="1">
      <alignment horizontal="center" vertical="center" wrapText="1"/>
    </xf>
    <xf numFmtId="4" fontId="42" fillId="0" borderId="0" xfId="0" applyNumberFormat="1" applyFont="1" applyAlignment="1" applyProtection="1">
      <alignment horizontal="center" vertical="center" wrapText="1"/>
      <protection locked="0"/>
    </xf>
    <xf numFmtId="0" fontId="26" fillId="0" borderId="0" xfId="0" applyFont="1" applyAlignment="1">
      <alignment wrapText="1"/>
    </xf>
    <xf numFmtId="14" fontId="47" fillId="4" borderId="0" xfId="0" applyNumberFormat="1" applyFont="1" applyFill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164" fontId="25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wrapText="1"/>
    </xf>
    <xf numFmtId="168" fontId="51" fillId="0" borderId="0" xfId="0" applyNumberFormat="1" applyFont="1" applyAlignment="1">
      <alignment wrapText="1"/>
    </xf>
    <xf numFmtId="0" fontId="52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54" fillId="2" borderId="19" xfId="0" applyFont="1" applyFill="1" applyBorder="1" applyAlignment="1">
      <alignment vertical="center" wrapText="1"/>
    </xf>
    <xf numFmtId="0" fontId="55" fillId="0" borderId="0" xfId="0" applyFont="1" applyAlignment="1">
      <alignment wrapText="1"/>
    </xf>
    <xf numFmtId="0" fontId="42" fillId="2" borderId="34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5" fillId="0" borderId="50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4" fontId="44" fillId="0" borderId="22" xfId="3" applyBorder="1" applyAlignment="1" applyProtection="1">
      <alignment horizontal="center" vertical="center" wrapText="1"/>
      <protection locked="0"/>
    </xf>
    <xf numFmtId="14" fontId="25" fillId="0" borderId="22" xfId="0" applyNumberFormat="1" applyFont="1" applyBorder="1" applyAlignment="1" applyProtection="1">
      <alignment horizontal="center" vertical="center" wrapText="1"/>
      <protection locked="0"/>
    </xf>
    <xf numFmtId="14" fontId="25" fillId="0" borderId="22" xfId="0" applyNumberFormat="1" applyFont="1" applyBorder="1" applyAlignment="1" applyProtection="1">
      <alignment horizontal="center" wrapText="1"/>
      <protection locked="0"/>
    </xf>
    <xf numFmtId="14" fontId="25" fillId="0" borderId="22" xfId="0" applyNumberFormat="1" applyFont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right" vertical="center" wrapText="1"/>
    </xf>
    <xf numFmtId="14" fontId="25" fillId="3" borderId="1" xfId="0" applyNumberFormat="1" applyFont="1" applyFill="1" applyBorder="1" applyAlignment="1">
      <alignment horizontal="center" vertical="center" wrapText="1"/>
    </xf>
    <xf numFmtId="166" fontId="25" fillId="6" borderId="51" xfId="1" applyFont="1" applyFill="1" applyBorder="1" applyAlignment="1" applyProtection="1">
      <alignment horizontal="right" vertical="center" wrapText="1"/>
    </xf>
    <xf numFmtId="14" fontId="42" fillId="0" borderId="35" xfId="0" applyNumberFormat="1" applyFont="1" applyBorder="1" applyAlignment="1" applyProtection="1">
      <alignment horizontal="right" vertical="center" wrapText="1"/>
      <protection locked="0"/>
    </xf>
    <xf numFmtId="14" fontId="42" fillId="0" borderId="1" xfId="0" applyNumberFormat="1" applyFont="1" applyBorder="1" applyAlignment="1" applyProtection="1">
      <alignment horizontal="right" vertical="center" wrapText="1"/>
      <protection locked="0"/>
    </xf>
    <xf numFmtId="165" fontId="42" fillId="0" borderId="1" xfId="0" applyNumberFormat="1" applyFont="1" applyBorder="1" applyAlignment="1" applyProtection="1">
      <alignment horizontal="right" vertical="center" wrapText="1"/>
      <protection locked="0"/>
    </xf>
    <xf numFmtId="14" fontId="42" fillId="3" borderId="1" xfId="0" applyNumberFormat="1" applyFont="1" applyFill="1" applyBorder="1" applyAlignment="1">
      <alignment horizontal="center" vertical="center" wrapText="1"/>
    </xf>
    <xf numFmtId="1" fontId="42" fillId="3" borderId="1" xfId="0" applyNumberFormat="1" applyFont="1" applyFill="1" applyBorder="1" applyAlignment="1">
      <alignment horizontal="center" vertical="center" wrapText="1"/>
    </xf>
    <xf numFmtId="166" fontId="46" fillId="6" borderId="1" xfId="1" applyFont="1" applyFill="1" applyBorder="1" applyAlignment="1" applyProtection="1">
      <alignment horizontal="right" vertical="center" wrapText="1"/>
    </xf>
    <xf numFmtId="168" fontId="46" fillId="4" borderId="1" xfId="1" applyNumberFormat="1" applyFont="1" applyFill="1" applyBorder="1" applyAlignment="1" applyProtection="1">
      <alignment horizontal="right" vertical="center" wrapText="1"/>
    </xf>
    <xf numFmtId="166" fontId="42" fillId="2" borderId="51" xfId="1" applyFont="1" applyFill="1" applyBorder="1" applyAlignment="1" applyProtection="1">
      <alignment horizontal="center" vertical="center" wrapText="1"/>
    </xf>
    <xf numFmtId="4" fontId="42" fillId="0" borderId="35" xfId="1" applyNumberFormat="1" applyFont="1" applyBorder="1" applyAlignment="1" applyProtection="1">
      <alignment horizontal="right" vertical="center" wrapText="1"/>
      <protection locked="0"/>
    </xf>
    <xf numFmtId="1" fontId="42" fillId="0" borderId="1" xfId="1" applyNumberFormat="1" applyFont="1" applyBorder="1" applyAlignment="1" applyProtection="1">
      <alignment horizontal="center" vertical="center" wrapText="1"/>
      <protection locked="0"/>
    </xf>
    <xf numFmtId="1" fontId="42" fillId="0" borderId="5" xfId="1" applyNumberFormat="1" applyFont="1" applyBorder="1" applyAlignment="1" applyProtection="1">
      <alignment horizontal="center" vertical="center" wrapText="1"/>
      <protection locked="0"/>
    </xf>
    <xf numFmtId="0" fontId="42" fillId="0" borderId="52" xfId="0" applyFont="1" applyBorder="1" applyAlignment="1" applyProtection="1">
      <alignment horizontal="center" wrapText="1"/>
      <protection locked="0"/>
    </xf>
    <xf numFmtId="0" fontId="47" fillId="0" borderId="0" xfId="0" applyFont="1" applyAlignment="1">
      <alignment wrapText="1"/>
    </xf>
    <xf numFmtId="0" fontId="57" fillId="0" borderId="52" xfId="0" applyFont="1" applyBorder="1" applyAlignment="1" applyProtection="1">
      <alignment horizontal="center" wrapText="1"/>
      <protection locked="0"/>
    </xf>
    <xf numFmtId="0" fontId="58" fillId="4" borderId="8" xfId="0" applyFont="1" applyFill="1" applyBorder="1" applyAlignment="1">
      <alignment vertical="center"/>
    </xf>
    <xf numFmtId="0" fontId="59" fillId="0" borderId="0" xfId="0" applyFont="1" applyAlignment="1">
      <alignment horizontal="center" vertical="center" wrapText="1"/>
    </xf>
    <xf numFmtId="14" fontId="59" fillId="6" borderId="42" xfId="0" applyNumberFormat="1" applyFont="1" applyFill="1" applyBorder="1" applyAlignment="1">
      <alignment horizontal="center" vertical="center" wrapText="1"/>
    </xf>
    <xf numFmtId="14" fontId="59" fillId="6" borderId="43" xfId="0" applyNumberFormat="1" applyFont="1" applyFill="1" applyBorder="1" applyAlignment="1">
      <alignment horizontal="center" vertical="center" wrapText="1"/>
    </xf>
    <xf numFmtId="166" fontId="8" fillId="6" borderId="43" xfId="1" applyFont="1" applyFill="1" applyBorder="1" applyAlignment="1" applyProtection="1">
      <alignment horizontal="right" vertical="center" wrapText="1"/>
    </xf>
    <xf numFmtId="166" fontId="8" fillId="6" borderId="53" xfId="1" applyFont="1" applyFill="1" applyBorder="1" applyAlignment="1" applyProtection="1">
      <alignment horizontal="right" vertical="center" wrapText="1"/>
    </xf>
    <xf numFmtId="166" fontId="8" fillId="6" borderId="44" xfId="1" applyFont="1" applyFill="1" applyBorder="1" applyAlignment="1" applyProtection="1">
      <alignment horizontal="right" vertical="center" wrapText="1"/>
    </xf>
    <xf numFmtId="14" fontId="36" fillId="6" borderId="44" xfId="0" applyNumberFormat="1" applyFont="1" applyFill="1" applyBorder="1" applyAlignment="1">
      <alignment horizontal="center" vertical="center" wrapText="1"/>
    </xf>
    <xf numFmtId="166" fontId="36" fillId="6" borderId="43" xfId="1" applyFont="1" applyFill="1" applyBorder="1" applyAlignment="1" applyProtection="1">
      <alignment horizontal="right" vertical="center" wrapText="1"/>
    </xf>
    <xf numFmtId="168" fontId="36" fillId="4" borderId="43" xfId="1" applyNumberFormat="1" applyFont="1" applyFill="1" applyBorder="1" applyAlignment="1" applyProtection="1">
      <alignment horizontal="right" vertical="center" wrapText="1"/>
    </xf>
    <xf numFmtId="166" fontId="36" fillId="3" borderId="54" xfId="1" applyFont="1" applyFill="1" applyBorder="1" applyAlignment="1" applyProtection="1">
      <alignment horizontal="right" vertical="center" wrapText="1"/>
    </xf>
    <xf numFmtId="0" fontId="60" fillId="0" borderId="0" xfId="0" applyFont="1" applyAlignment="1">
      <alignment wrapText="1"/>
    </xf>
    <xf numFmtId="0" fontId="61" fillId="0" borderId="0" xfId="0" applyFont="1" applyAlignment="1">
      <alignment wrapText="1"/>
    </xf>
    <xf numFmtId="0" fontId="58" fillId="4" borderId="0" xfId="0" applyFont="1" applyFill="1" applyAlignment="1">
      <alignment vertical="center"/>
    </xf>
    <xf numFmtId="0" fontId="36" fillId="4" borderId="0" xfId="0" applyFont="1" applyFill="1" applyAlignment="1">
      <alignment vertical="center"/>
    </xf>
    <xf numFmtId="0" fontId="12" fillId="0" borderId="0" xfId="0" applyFont="1"/>
    <xf numFmtId="0" fontId="21" fillId="0" borderId="0" xfId="0" applyFont="1" applyAlignment="1">
      <alignment vertical="center"/>
    </xf>
    <xf numFmtId="0" fontId="41" fillId="2" borderId="28" xfId="0" applyFont="1" applyFill="1" applyBorder="1" applyAlignment="1">
      <alignment horizontal="center" vertical="center" wrapText="1"/>
    </xf>
    <xf numFmtId="0" fontId="41" fillId="2" borderId="29" xfId="0" applyFont="1" applyFill="1" applyBorder="1" applyAlignment="1">
      <alignment horizontal="center" vertical="center" wrapText="1"/>
    </xf>
    <xf numFmtId="0" fontId="62" fillId="2" borderId="29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167" fontId="41" fillId="3" borderId="29" xfId="2" applyFont="1" applyFill="1" applyBorder="1" applyAlignment="1" applyProtection="1">
      <alignment wrapText="1"/>
    </xf>
    <xf numFmtId="167" fontId="62" fillId="3" borderId="29" xfId="2" applyFont="1" applyFill="1" applyBorder="1" applyAlignment="1" applyProtection="1">
      <alignment wrapText="1"/>
    </xf>
    <xf numFmtId="0" fontId="3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171" fontId="46" fillId="2" borderId="29" xfId="2" applyNumberFormat="1" applyFont="1" applyFill="1" applyBorder="1" applyAlignment="1" applyProtection="1">
      <alignment horizontal="center" wrapText="1"/>
    </xf>
    <xf numFmtId="168" fontId="46" fillId="2" borderId="29" xfId="2" applyNumberFormat="1" applyFont="1" applyFill="1" applyBorder="1" applyAlignment="1" applyProtection="1">
      <alignment wrapText="1"/>
    </xf>
    <xf numFmtId="49" fontId="0" fillId="0" borderId="0" xfId="0" applyNumberFormat="1"/>
    <xf numFmtId="0" fontId="33" fillId="2" borderId="0" xfId="0" applyFont="1" applyFill="1"/>
    <xf numFmtId="0" fontId="33" fillId="6" borderId="0" xfId="0" applyFont="1" applyFill="1"/>
    <xf numFmtId="0" fontId="55" fillId="0" borderId="0" xfId="0" applyFont="1"/>
    <xf numFmtId="0" fontId="24" fillId="0" borderId="0" xfId="0" applyFont="1" applyAlignment="1">
      <alignment horizontal="left" vertical="center"/>
    </xf>
    <xf numFmtId="0" fontId="33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3" fillId="0" borderId="0" xfId="0" applyFont="1" applyAlignment="1">
      <alignment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41" fillId="0" borderId="0" xfId="0" applyFont="1"/>
    <xf numFmtId="1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 applyAlignment="1">
      <alignment wrapText="1"/>
    </xf>
    <xf numFmtId="166" fontId="41" fillId="0" borderId="0" xfId="1" applyFont="1" applyBorder="1" applyProtection="1"/>
    <xf numFmtId="0" fontId="41" fillId="8" borderId="0" xfId="0" applyFont="1" applyFill="1" applyAlignment="1">
      <alignment horizontal="right"/>
    </xf>
    <xf numFmtId="0" fontId="41" fillId="8" borderId="0" xfId="0" applyFont="1" applyFill="1"/>
    <xf numFmtId="0" fontId="41" fillId="8" borderId="0" xfId="0" applyFont="1" applyFill="1" applyAlignment="1">
      <alignment wrapText="1"/>
    </xf>
    <xf numFmtId="0" fontId="41" fillId="8" borderId="0" xfId="0" applyFont="1" applyFill="1" applyAlignment="1">
      <alignment horizontal="center"/>
    </xf>
    <xf numFmtId="166" fontId="41" fillId="8" borderId="0" xfId="1" applyFont="1" applyFill="1" applyBorder="1" applyProtection="1"/>
    <xf numFmtId="164" fontId="62" fillId="7" borderId="51" xfId="0" applyNumberFormat="1" applyFont="1" applyFill="1" applyBorder="1" applyAlignment="1">
      <alignment horizontal="center" vertical="center" wrapText="1"/>
    </xf>
    <xf numFmtId="4" fontId="41" fillId="0" borderId="0" xfId="0" applyNumberFormat="1" applyFont="1" applyAlignment="1">
      <alignment horizontal="right"/>
    </xf>
    <xf numFmtId="4" fontId="41" fillId="0" borderId="0" xfId="0" applyNumberFormat="1" applyFont="1"/>
    <xf numFmtId="4" fontId="41" fillId="8" borderId="0" xfId="0" applyNumberFormat="1" applyFont="1" applyFill="1"/>
    <xf numFmtId="164" fontId="62" fillId="3" borderId="2" xfId="0" applyNumberFormat="1" applyFont="1" applyFill="1" applyBorder="1" applyAlignment="1">
      <alignment vertical="center" wrapText="1"/>
    </xf>
    <xf numFmtId="165" fontId="41" fillId="4" borderId="0" xfId="0" applyNumberFormat="1" applyFont="1" applyFill="1"/>
    <xf numFmtId="4" fontId="41" fillId="4" borderId="0" xfId="0" applyNumberFormat="1" applyFont="1" applyFill="1"/>
    <xf numFmtId="0" fontId="41" fillId="7" borderId="34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62" fillId="7" borderId="34" xfId="0" applyFont="1" applyFill="1" applyBorder="1" applyAlignment="1">
      <alignment horizontal="center" vertical="center" wrapText="1"/>
    </xf>
    <xf numFmtId="0" fontId="41" fillId="7" borderId="13" xfId="0" applyFont="1" applyFill="1" applyBorder="1" applyAlignment="1">
      <alignment vertical="center" wrapText="1"/>
    </xf>
    <xf numFmtId="0" fontId="41" fillId="7" borderId="34" xfId="0" applyFont="1" applyFill="1" applyBorder="1" applyAlignment="1">
      <alignment vertical="center" wrapText="1"/>
    </xf>
    <xf numFmtId="0" fontId="62" fillId="7" borderId="59" xfId="0" applyFont="1" applyFill="1" applyBorder="1" applyAlignment="1">
      <alignment horizontal="center" vertical="center" wrapText="1"/>
    </xf>
    <xf numFmtId="0" fontId="41" fillId="7" borderId="48" xfId="0" applyFont="1" applyFill="1" applyBorder="1" applyAlignment="1">
      <alignment horizontal="center" vertical="center" wrapText="1"/>
    </xf>
    <xf numFmtId="0" fontId="41" fillId="6" borderId="34" xfId="0" applyFont="1" applyFill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0" fontId="62" fillId="0" borderId="34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left" vertical="center" wrapText="1"/>
    </xf>
    <xf numFmtId="0" fontId="41" fillId="0" borderId="40" xfId="0" applyFont="1" applyBorder="1" applyAlignment="1">
      <alignment horizontal="left" vertical="center" wrapText="1"/>
    </xf>
    <xf numFmtId="14" fontId="41" fillId="0" borderId="40" xfId="0" applyNumberFormat="1" applyFont="1" applyBorder="1" applyAlignment="1">
      <alignment horizontal="center" vertical="center" wrapText="1"/>
    </xf>
    <xf numFmtId="164" fontId="25" fillId="0" borderId="40" xfId="3" applyFont="1" applyBorder="1" applyAlignment="1" applyProtection="1">
      <alignment horizontal="center" vertical="center" wrapText="1"/>
    </xf>
    <xf numFmtId="167" fontId="41" fillId="0" borderId="40" xfId="2" applyFont="1" applyBorder="1" applyAlignment="1" applyProtection="1">
      <alignment horizontal="center" vertical="center" wrapText="1"/>
    </xf>
    <xf numFmtId="165" fontId="25" fillId="0" borderId="40" xfId="3" applyNumberFormat="1" applyFont="1" applyBorder="1" applyAlignment="1" applyProtection="1">
      <alignment horizontal="center" vertical="center" wrapText="1"/>
    </xf>
    <xf numFmtId="167" fontId="41" fillId="0" borderId="40" xfId="2" applyFont="1" applyBorder="1" applyAlignment="1" applyProtection="1">
      <alignment horizontal="left" vertical="center" wrapText="1"/>
    </xf>
    <xf numFmtId="167" fontId="62" fillId="0" borderId="40" xfId="2" applyFont="1" applyBorder="1" applyAlignment="1" applyProtection="1">
      <alignment horizontal="center" vertical="center" wrapText="1"/>
    </xf>
    <xf numFmtId="4" fontId="41" fillId="0" borderId="60" xfId="0" applyNumberFormat="1" applyFont="1" applyBorder="1"/>
    <xf numFmtId="4" fontId="41" fillId="0" borderId="40" xfId="0" applyNumberFormat="1" applyFont="1" applyBorder="1"/>
    <xf numFmtId="4" fontId="41" fillId="0" borderId="40" xfId="0" applyNumberFormat="1" applyFont="1" applyBorder="1" applyAlignment="1">
      <alignment horizontal="center"/>
    </xf>
    <xf numFmtId="3" fontId="41" fillId="0" borderId="40" xfId="0" applyNumberFormat="1" applyFont="1" applyBorder="1" applyAlignment="1">
      <alignment horizontal="center"/>
    </xf>
    <xf numFmtId="14" fontId="41" fillId="0" borderId="40" xfId="0" applyNumberFormat="1" applyFont="1" applyBorder="1" applyAlignment="1">
      <alignment horizontal="center"/>
    </xf>
    <xf numFmtId="165" fontId="41" fillId="0" borderId="40" xfId="0" applyNumberFormat="1" applyFont="1" applyBorder="1" applyAlignment="1">
      <alignment horizontal="center"/>
    </xf>
    <xf numFmtId="167" fontId="62" fillId="0" borderId="40" xfId="2" applyFont="1" applyBorder="1" applyProtection="1"/>
    <xf numFmtId="167" fontId="62" fillId="0" borderId="47" xfId="2" applyFont="1" applyBorder="1" applyProtection="1"/>
    <xf numFmtId="167" fontId="41" fillId="0" borderId="46" xfId="2" applyFont="1" applyBorder="1" applyProtection="1"/>
    <xf numFmtId="165" fontId="41" fillId="0" borderId="1" xfId="0" applyNumberFormat="1" applyFont="1" applyBorder="1"/>
    <xf numFmtId="172" fontId="41" fillId="6" borderId="40" xfId="0" applyNumberFormat="1" applyFont="1" applyFill="1" applyBorder="1"/>
    <xf numFmtId="172" fontId="45" fillId="0" borderId="47" xfId="0" applyNumberFormat="1" applyFont="1" applyBorder="1"/>
    <xf numFmtId="172" fontId="41" fillId="0" borderId="60" xfId="0" applyNumberFormat="1" applyFont="1" applyBorder="1"/>
    <xf numFmtId="1" fontId="62" fillId="0" borderId="40" xfId="0" applyNumberFormat="1" applyFont="1" applyBorder="1" applyAlignment="1">
      <alignment horizontal="center"/>
    </xf>
    <xf numFmtId="172" fontId="62" fillId="0" borderId="61" xfId="0" applyNumberFormat="1" applyFont="1" applyBorder="1"/>
    <xf numFmtId="0" fontId="41" fillId="0" borderId="35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14" fontId="41" fillId="0" borderId="1" xfId="0" applyNumberFormat="1" applyFont="1" applyBorder="1" applyAlignment="1">
      <alignment horizontal="center" vertical="center" wrapText="1"/>
    </xf>
    <xf numFmtId="164" fontId="25" fillId="0" borderId="1" xfId="3" applyFont="1" applyBorder="1" applyAlignment="1" applyProtection="1">
      <alignment horizontal="center" vertical="center" wrapText="1"/>
    </xf>
    <xf numFmtId="167" fontId="41" fillId="0" borderId="1" xfId="2" applyFont="1" applyBorder="1" applyAlignment="1" applyProtection="1">
      <alignment horizontal="center" vertical="center" wrapText="1"/>
    </xf>
    <xf numFmtId="165" fontId="25" fillId="0" borderId="1" xfId="3" applyNumberFormat="1" applyFont="1" applyBorder="1" applyAlignment="1" applyProtection="1">
      <alignment horizontal="center" vertical="center" wrapText="1"/>
    </xf>
    <xf numFmtId="167" fontId="41" fillId="0" borderId="1" xfId="2" applyFont="1" applyBorder="1" applyAlignment="1" applyProtection="1">
      <alignment horizontal="left" vertical="center" wrapText="1"/>
    </xf>
    <xf numFmtId="167" fontId="62" fillId="0" borderId="1" xfId="2" applyFont="1" applyBorder="1" applyAlignment="1" applyProtection="1">
      <alignment horizontal="center" vertical="center" wrapText="1"/>
    </xf>
    <xf numFmtId="4" fontId="41" fillId="0" borderId="6" xfId="0" applyNumberFormat="1" applyFont="1" applyBorder="1"/>
    <xf numFmtId="4" fontId="41" fillId="0" borderId="1" xfId="0" applyNumberFormat="1" applyFont="1" applyBorder="1"/>
    <xf numFmtId="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14" fontId="41" fillId="0" borderId="1" xfId="0" applyNumberFormat="1" applyFont="1" applyBorder="1" applyAlignment="1">
      <alignment horizontal="center"/>
    </xf>
    <xf numFmtId="165" fontId="41" fillId="0" borderId="1" xfId="0" applyNumberFormat="1" applyFont="1" applyBorder="1" applyAlignment="1">
      <alignment horizontal="center"/>
    </xf>
    <xf numFmtId="167" fontId="62" fillId="0" borderId="1" xfId="2" applyFont="1" applyBorder="1" applyProtection="1"/>
    <xf numFmtId="167" fontId="62" fillId="0" borderId="51" xfId="2" applyFont="1" applyBorder="1" applyProtection="1"/>
    <xf numFmtId="167" fontId="41" fillId="0" borderId="35" xfId="2" applyFont="1" applyBorder="1" applyProtection="1"/>
    <xf numFmtId="172" fontId="41" fillId="6" borderId="1" xfId="0" applyNumberFormat="1" applyFont="1" applyFill="1" applyBorder="1"/>
    <xf numFmtId="172" fontId="45" fillId="0" borderId="51" xfId="0" applyNumberFormat="1" applyFont="1" applyBorder="1"/>
    <xf numFmtId="172" fontId="41" fillId="0" borderId="6" xfId="0" applyNumberFormat="1" applyFont="1" applyBorder="1"/>
    <xf numFmtId="1" fontId="62" fillId="0" borderId="1" xfId="0" applyNumberFormat="1" applyFont="1" applyBorder="1" applyAlignment="1">
      <alignment horizontal="center"/>
    </xf>
    <xf numFmtId="172" fontId="62" fillId="0" borderId="5" xfId="0" applyNumberFormat="1" applyFont="1" applyBorder="1"/>
    <xf numFmtId="165" fontId="41" fillId="0" borderId="0" xfId="0" applyNumberFormat="1" applyFont="1"/>
    <xf numFmtId="0" fontId="41" fillId="0" borderId="48" xfId="0" applyFont="1" applyBorder="1" applyAlignment="1">
      <alignment horizontal="left" vertical="center" wrapText="1"/>
    </xf>
    <xf numFmtId="0" fontId="41" fillId="0" borderId="34" xfId="0" applyFont="1" applyBorder="1" applyAlignment="1">
      <alignment horizontal="left" vertical="center" wrapText="1"/>
    </xf>
    <xf numFmtId="14" fontId="41" fillId="0" borderId="34" xfId="0" applyNumberFormat="1" applyFont="1" applyBorder="1" applyAlignment="1">
      <alignment horizontal="center" vertical="center" wrapText="1"/>
    </xf>
    <xf numFmtId="164" fontId="25" fillId="0" borderId="34" xfId="3" applyFont="1" applyBorder="1" applyAlignment="1" applyProtection="1">
      <alignment horizontal="center" vertical="center" wrapText="1"/>
    </xf>
    <xf numFmtId="167" fontId="41" fillId="0" borderId="34" xfId="2" applyFont="1" applyBorder="1" applyAlignment="1" applyProtection="1">
      <alignment horizontal="center" vertical="center" wrapText="1"/>
    </xf>
    <xf numFmtId="165" fontId="25" fillId="0" borderId="34" xfId="3" applyNumberFormat="1" applyFont="1" applyBorder="1" applyAlignment="1" applyProtection="1">
      <alignment horizontal="center" vertical="center" wrapText="1"/>
    </xf>
    <xf numFmtId="167" fontId="41" fillId="0" borderId="34" xfId="2" applyFont="1" applyBorder="1" applyAlignment="1" applyProtection="1">
      <alignment horizontal="left" vertical="center" wrapText="1"/>
    </xf>
    <xf numFmtId="167" fontId="62" fillId="0" borderId="34" xfId="2" applyFont="1" applyBorder="1" applyAlignment="1" applyProtection="1">
      <alignment horizontal="center" vertical="center" wrapText="1"/>
    </xf>
    <xf numFmtId="4" fontId="41" fillId="0" borderId="13" xfId="0" applyNumberFormat="1" applyFont="1" applyBorder="1"/>
    <xf numFmtId="4" fontId="41" fillId="0" borderId="34" xfId="0" applyNumberFormat="1" applyFont="1" applyBorder="1"/>
    <xf numFmtId="4" fontId="41" fillId="0" borderId="34" xfId="0" applyNumberFormat="1" applyFont="1" applyBorder="1" applyAlignment="1">
      <alignment horizontal="center"/>
    </xf>
    <xf numFmtId="3" fontId="41" fillId="0" borderId="34" xfId="0" applyNumberFormat="1" applyFont="1" applyBorder="1" applyAlignment="1">
      <alignment horizontal="center"/>
    </xf>
    <xf numFmtId="14" fontId="41" fillId="0" borderId="34" xfId="0" applyNumberFormat="1" applyFont="1" applyBorder="1" applyAlignment="1">
      <alignment horizontal="center"/>
    </xf>
    <xf numFmtId="165" fontId="41" fillId="0" borderId="34" xfId="0" applyNumberFormat="1" applyFont="1" applyBorder="1" applyAlignment="1">
      <alignment horizontal="center"/>
    </xf>
    <xf numFmtId="167" fontId="62" fillId="0" borderId="34" xfId="2" applyFont="1" applyBorder="1" applyProtection="1"/>
    <xf numFmtId="167" fontId="62" fillId="0" borderId="59" xfId="2" applyFont="1" applyBorder="1" applyProtection="1"/>
    <xf numFmtId="167" fontId="41" fillId="0" borderId="48" xfId="2" applyFont="1" applyBorder="1" applyProtection="1"/>
    <xf numFmtId="165" fontId="41" fillId="0" borderId="34" xfId="0" applyNumberFormat="1" applyFont="1" applyBorder="1"/>
    <xf numFmtId="172" fontId="41" fillId="6" borderId="34" xfId="0" applyNumberFormat="1" applyFont="1" applyFill="1" applyBorder="1"/>
    <xf numFmtId="0" fontId="45" fillId="0" borderId="59" xfId="0" applyFont="1" applyBorder="1"/>
    <xf numFmtId="172" fontId="41" fillId="0" borderId="13" xfId="0" applyNumberFormat="1" applyFont="1" applyBorder="1"/>
    <xf numFmtId="1" fontId="62" fillId="0" borderId="34" xfId="0" applyNumberFormat="1" applyFont="1" applyBorder="1" applyAlignment="1">
      <alignment horizontal="center"/>
    </xf>
    <xf numFmtId="172" fontId="62" fillId="0" borderId="11" xfId="0" applyNumberFormat="1" applyFont="1" applyBorder="1"/>
    <xf numFmtId="0" fontId="41" fillId="0" borderId="0" xfId="0" applyFont="1" applyAlignment="1">
      <alignment horizontal="left" vertical="center" wrapText="1"/>
    </xf>
    <xf numFmtId="14" fontId="41" fillId="0" borderId="0" xfId="0" applyNumberFormat="1" applyFont="1" applyAlignment="1">
      <alignment horizontal="center" vertical="center" wrapText="1"/>
    </xf>
    <xf numFmtId="164" fontId="25" fillId="0" borderId="0" xfId="3" applyFont="1" applyBorder="1" applyAlignment="1" applyProtection="1">
      <alignment horizontal="center" vertical="center" wrapText="1"/>
    </xf>
    <xf numFmtId="167" fontId="41" fillId="2" borderId="53" xfId="2" applyFont="1" applyFill="1" applyBorder="1" applyAlignment="1" applyProtection="1">
      <alignment horizontal="center" vertical="center" wrapText="1"/>
    </xf>
    <xf numFmtId="167" fontId="41" fillId="2" borderId="44" xfId="2" applyFont="1" applyFill="1" applyBorder="1" applyAlignment="1" applyProtection="1">
      <alignment horizontal="center" vertical="center" wrapText="1"/>
    </xf>
    <xf numFmtId="165" fontId="25" fillId="2" borderId="44" xfId="3" applyNumberFormat="1" applyFont="1" applyFill="1" applyBorder="1" applyAlignment="1" applyProtection="1">
      <alignment horizontal="center" vertical="center" wrapText="1"/>
    </xf>
    <xf numFmtId="167" fontId="41" fillId="2" borderId="44" xfId="2" applyFont="1" applyFill="1" applyBorder="1" applyAlignment="1" applyProtection="1">
      <alignment horizontal="left" vertical="center" wrapText="1"/>
    </xf>
    <xf numFmtId="167" fontId="62" fillId="2" borderId="44" xfId="2" applyFont="1" applyFill="1" applyBorder="1" applyAlignment="1" applyProtection="1">
      <alignment horizontal="center" vertical="center" wrapText="1"/>
    </xf>
    <xf numFmtId="4" fontId="41" fillId="0" borderId="14" xfId="0" applyNumberFormat="1" applyFont="1" applyBorder="1"/>
    <xf numFmtId="4" fontId="41" fillId="0" borderId="14" xfId="0" applyNumberFormat="1" applyFont="1" applyBorder="1" applyAlignment="1">
      <alignment wrapText="1"/>
    </xf>
    <xf numFmtId="4" fontId="41" fillId="0" borderId="14" xfId="0" applyNumberFormat="1" applyFont="1" applyBorder="1" applyAlignment="1">
      <alignment horizontal="center"/>
    </xf>
    <xf numFmtId="14" fontId="41" fillId="0" borderId="14" xfId="0" applyNumberFormat="1" applyFont="1" applyBorder="1"/>
    <xf numFmtId="165" fontId="41" fillId="0" borderId="14" xfId="0" applyNumberFormat="1" applyFont="1" applyBorder="1"/>
    <xf numFmtId="165" fontId="41" fillId="0" borderId="14" xfId="0" applyNumberFormat="1" applyFont="1" applyBorder="1" applyAlignment="1">
      <alignment horizontal="center"/>
    </xf>
    <xf numFmtId="167" fontId="62" fillId="0" borderId="14" xfId="0" applyNumberFormat="1" applyFont="1" applyBorder="1" applyAlignment="1">
      <alignment horizontal="center"/>
    </xf>
    <xf numFmtId="167" fontId="41" fillId="0" borderId="14" xfId="2" applyFont="1" applyBorder="1" applyProtection="1"/>
    <xf numFmtId="167" fontId="62" fillId="3" borderId="62" xfId="2" applyFont="1" applyFill="1" applyBorder="1" applyProtection="1"/>
    <xf numFmtId="167" fontId="62" fillId="3" borderId="49" xfId="2" applyFont="1" applyFill="1" applyBorder="1" applyProtection="1"/>
    <xf numFmtId="167" fontId="25" fillId="3" borderId="37" xfId="2" applyFont="1" applyFill="1" applyBorder="1" applyProtection="1"/>
    <xf numFmtId="172" fontId="41" fillId="3" borderId="62" xfId="0" applyNumberFormat="1" applyFont="1" applyFill="1" applyBorder="1"/>
    <xf numFmtId="172" fontId="25" fillId="3" borderId="37" xfId="2" applyNumberFormat="1" applyFont="1" applyFill="1" applyBorder="1" applyProtection="1"/>
    <xf numFmtId="172" fontId="45" fillId="3" borderId="37" xfId="2" applyNumberFormat="1" applyFont="1" applyFill="1" applyBorder="1" applyProtection="1"/>
    <xf numFmtId="167" fontId="41" fillId="0" borderId="0" xfId="2" applyFont="1" applyBorder="1" applyAlignment="1" applyProtection="1">
      <alignment horizontal="center" vertical="center" wrapText="1"/>
    </xf>
    <xf numFmtId="165" fontId="25" fillId="0" borderId="0" xfId="3" applyNumberFormat="1" applyFont="1" applyBorder="1" applyAlignment="1" applyProtection="1">
      <alignment horizontal="center" vertical="center" wrapText="1"/>
    </xf>
    <xf numFmtId="167" fontId="41" fillId="0" borderId="0" xfId="2" applyFont="1" applyBorder="1" applyAlignment="1" applyProtection="1">
      <alignment horizontal="left" vertical="center" wrapText="1"/>
    </xf>
    <xf numFmtId="4" fontId="41" fillId="0" borderId="0" xfId="0" applyNumberFormat="1" applyFont="1" applyAlignment="1">
      <alignment wrapText="1"/>
    </xf>
    <xf numFmtId="4" fontId="41" fillId="0" borderId="0" xfId="0" applyNumberFormat="1" applyFont="1" applyAlignment="1">
      <alignment horizontal="center"/>
    </xf>
    <xf numFmtId="14" fontId="41" fillId="0" borderId="0" xfId="0" applyNumberFormat="1" applyFont="1"/>
    <xf numFmtId="165" fontId="41" fillId="0" borderId="0" xfId="0" applyNumberFormat="1" applyFont="1" applyAlignment="1">
      <alignment horizontal="center"/>
    </xf>
    <xf numFmtId="0" fontId="41" fillId="7" borderId="34" xfId="0" applyFont="1" applyFill="1" applyBorder="1" applyAlignment="1">
      <alignment horizontal="center" vertical="center" textRotation="90" wrapText="1"/>
    </xf>
    <xf numFmtId="14" fontId="41" fillId="7" borderId="34" xfId="0" applyNumberFormat="1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textRotation="90" wrapText="1"/>
    </xf>
    <xf numFmtId="166" fontId="41" fillId="3" borderId="1" xfId="1" applyFont="1" applyFill="1" applyBorder="1" applyAlignment="1" applyProtection="1">
      <alignment horizontal="center" vertical="center"/>
    </xf>
    <xf numFmtId="0" fontId="41" fillId="7" borderId="35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62" fillId="0" borderId="51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173" fontId="41" fillId="0" borderId="40" xfId="1" applyNumberFormat="1" applyFont="1" applyBorder="1" applyProtection="1"/>
    <xf numFmtId="14" fontId="41" fillId="0" borderId="40" xfId="0" applyNumberFormat="1" applyFont="1" applyBorder="1" applyAlignment="1">
      <alignment horizontal="right" vertical="center" wrapText="1"/>
    </xf>
    <xf numFmtId="165" fontId="41" fillId="0" borderId="40" xfId="0" applyNumberFormat="1" applyFont="1" applyBorder="1" applyAlignment="1">
      <alignment horizontal="center" vertical="center" wrapText="1"/>
    </xf>
    <xf numFmtId="1" fontId="41" fillId="0" borderId="40" xfId="0" applyNumberFormat="1" applyFont="1" applyBorder="1" applyAlignment="1">
      <alignment horizontal="center" vertical="center" wrapText="1"/>
    </xf>
    <xf numFmtId="2" fontId="41" fillId="6" borderId="40" xfId="0" applyNumberFormat="1" applyFont="1" applyFill="1" applyBorder="1" applyAlignment="1">
      <alignment horizontal="right" vertical="center" wrapText="1"/>
    </xf>
    <xf numFmtId="4" fontId="41" fillId="6" borderId="40" xfId="0" applyNumberFormat="1" applyFont="1" applyFill="1" applyBorder="1" applyAlignment="1">
      <alignment horizontal="right" vertical="center" wrapText="1"/>
    </xf>
    <xf numFmtId="4" fontId="62" fillId="0" borderId="61" xfId="0" applyNumberFormat="1" applyFont="1" applyBorder="1" applyAlignment="1">
      <alignment horizontal="right" vertical="center" wrapText="1"/>
    </xf>
    <xf numFmtId="166" fontId="25" fillId="2" borderId="61" xfId="1" applyFont="1" applyFill="1" applyBorder="1" applyAlignment="1" applyProtection="1">
      <alignment horizontal="center" vertical="center" wrapText="1"/>
    </xf>
    <xf numFmtId="0" fontId="41" fillId="0" borderId="6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173" fontId="41" fillId="0" borderId="1" xfId="1" applyNumberFormat="1" applyFont="1" applyBorder="1" applyAlignment="1" applyProtection="1">
      <alignment horizontal="center"/>
    </xf>
    <xf numFmtId="0" fontId="41" fillId="4" borderId="1" xfId="0" applyFont="1" applyFill="1" applyBorder="1" applyAlignment="1">
      <alignment horizontal="center" vertical="center" wrapText="1"/>
    </xf>
    <xf numFmtId="14" fontId="41" fillId="4" borderId="1" xfId="0" applyNumberFormat="1" applyFont="1" applyFill="1" applyBorder="1" applyAlignment="1">
      <alignment horizontal="center" vertical="center" wrapText="1"/>
    </xf>
    <xf numFmtId="165" fontId="41" fillId="4" borderId="1" xfId="0" applyNumberFormat="1" applyFont="1" applyFill="1" applyBorder="1" applyAlignment="1">
      <alignment horizontal="center" vertical="center" wrapText="1"/>
    </xf>
    <xf numFmtId="1" fontId="41" fillId="4" borderId="1" xfId="0" applyNumberFormat="1" applyFont="1" applyFill="1" applyBorder="1" applyAlignment="1">
      <alignment horizontal="center" vertical="center" wrapText="1"/>
    </xf>
    <xf numFmtId="167" fontId="41" fillId="4" borderId="1" xfId="2" applyFont="1" applyFill="1" applyBorder="1" applyAlignment="1" applyProtection="1">
      <alignment horizontal="right" vertical="center" wrapText="1"/>
    </xf>
    <xf numFmtId="167" fontId="41" fillId="4" borderId="5" xfId="2" applyFont="1" applyFill="1" applyBorder="1" applyAlignment="1" applyProtection="1">
      <alignment horizontal="center" vertical="center" wrapText="1"/>
    </xf>
    <xf numFmtId="14" fontId="41" fillId="0" borderId="35" xfId="0" applyNumberFormat="1" applyFont="1" applyBorder="1" applyAlignment="1">
      <alignment horizontal="center"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167" fontId="41" fillId="6" borderId="1" xfId="2" applyFont="1" applyFill="1" applyBorder="1" applyAlignment="1" applyProtection="1">
      <alignment horizontal="right" vertical="center" wrapText="1"/>
    </xf>
    <xf numFmtId="172" fontId="41" fillId="0" borderId="51" xfId="2" applyNumberFormat="1" applyFont="1" applyBorder="1" applyAlignment="1" applyProtection="1">
      <alignment horizontal="right"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167" fontId="41" fillId="6" borderId="1" xfId="2" applyFont="1" applyFill="1" applyBorder="1" applyAlignment="1" applyProtection="1">
      <alignment horizontal="center" vertical="center" wrapText="1"/>
    </xf>
    <xf numFmtId="167" fontId="25" fillId="2" borderId="52" xfId="2" applyFont="1" applyFill="1" applyBorder="1" applyAlignment="1" applyProtection="1">
      <alignment horizontal="right" vertical="center" wrapText="1"/>
    </xf>
    <xf numFmtId="173" fontId="41" fillId="0" borderId="1" xfId="1" applyNumberFormat="1" applyFont="1" applyBorder="1" applyProtection="1"/>
    <xf numFmtId="14" fontId="41" fillId="0" borderId="1" xfId="0" applyNumberFormat="1" applyFont="1" applyBorder="1" applyAlignment="1">
      <alignment horizontal="right" vertical="center" wrapText="1"/>
    </xf>
    <xf numFmtId="165" fontId="41" fillId="0" borderId="1" xfId="0" applyNumberFormat="1" applyFont="1" applyBorder="1" applyAlignment="1">
      <alignment horizontal="center" vertical="center" wrapText="1"/>
    </xf>
    <xf numFmtId="2" fontId="41" fillId="6" borderId="1" xfId="0" applyNumberFormat="1" applyFont="1" applyFill="1" applyBorder="1" applyAlignment="1">
      <alignment horizontal="right" vertical="center" wrapText="1"/>
    </xf>
    <xf numFmtId="4" fontId="41" fillId="6" borderId="1" xfId="0" applyNumberFormat="1" applyFont="1" applyFill="1" applyBorder="1" applyAlignment="1">
      <alignment horizontal="right" vertical="center" wrapText="1"/>
    </xf>
    <xf numFmtId="4" fontId="62" fillId="0" borderId="5" xfId="0" applyNumberFormat="1" applyFont="1" applyBorder="1" applyAlignment="1">
      <alignment horizontal="right" vertical="center" wrapText="1"/>
    </xf>
    <xf numFmtId="166" fontId="25" fillId="2" borderId="5" xfId="1" applyFont="1" applyFill="1" applyBorder="1" applyAlignment="1" applyProtection="1">
      <alignment horizontal="center" vertical="center" wrapText="1"/>
    </xf>
    <xf numFmtId="167" fontId="41" fillId="4" borderId="5" xfId="2" applyFont="1" applyFill="1" applyBorder="1" applyAlignment="1" applyProtection="1">
      <alignment horizontal="right" vertical="center" wrapText="1"/>
    </xf>
    <xf numFmtId="0" fontId="41" fillId="0" borderId="34" xfId="0" applyFont="1" applyBorder="1" applyAlignment="1">
      <alignment horizontal="center" vertical="center" wrapText="1"/>
    </xf>
    <xf numFmtId="173" fontId="41" fillId="0" borderId="34" xfId="1" applyNumberFormat="1" applyFont="1" applyBorder="1" applyProtection="1"/>
    <xf numFmtId="14" fontId="41" fillId="0" borderId="34" xfId="0" applyNumberFormat="1" applyFont="1" applyBorder="1" applyAlignment="1">
      <alignment horizontal="right" vertical="center" wrapText="1"/>
    </xf>
    <xf numFmtId="165" fontId="41" fillId="0" borderId="34" xfId="0" applyNumberFormat="1" applyFont="1" applyBorder="1" applyAlignment="1">
      <alignment horizontal="center" vertical="center" wrapText="1"/>
    </xf>
    <xf numFmtId="1" fontId="41" fillId="0" borderId="34" xfId="0" applyNumberFormat="1" applyFont="1" applyBorder="1" applyAlignment="1">
      <alignment horizontal="center" vertical="center" wrapText="1"/>
    </xf>
    <xf numFmtId="2" fontId="41" fillId="6" borderId="34" xfId="0" applyNumberFormat="1" applyFont="1" applyFill="1" applyBorder="1" applyAlignment="1">
      <alignment horizontal="right" vertical="center" wrapText="1"/>
    </xf>
    <xf numFmtId="4" fontId="41" fillId="6" borderId="34" xfId="0" applyNumberFormat="1" applyFont="1" applyFill="1" applyBorder="1" applyAlignment="1">
      <alignment horizontal="right" vertical="center" wrapText="1"/>
    </xf>
    <xf numFmtId="4" fontId="62" fillId="0" borderId="11" xfId="0" applyNumberFormat="1" applyFont="1" applyBorder="1" applyAlignment="1">
      <alignment horizontal="right" vertical="center" wrapText="1"/>
    </xf>
    <xf numFmtId="166" fontId="25" fillId="2" borderId="11" xfId="1" applyFont="1" applyFill="1" applyBorder="1" applyAlignment="1" applyProtection="1">
      <alignment horizontal="center" vertical="center" wrapText="1"/>
    </xf>
    <xf numFmtId="0" fontId="41" fillId="0" borderId="64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41" fillId="0" borderId="20" xfId="0" applyFont="1" applyBorder="1" applyAlignment="1">
      <alignment horizontal="center" vertical="center" wrapText="1"/>
    </xf>
    <xf numFmtId="173" fontId="41" fillId="0" borderId="20" xfId="1" applyNumberFormat="1" applyFont="1" applyBorder="1" applyAlignment="1" applyProtection="1">
      <alignment horizontal="center"/>
    </xf>
    <xf numFmtId="0" fontId="41" fillId="4" borderId="20" xfId="0" applyFont="1" applyFill="1" applyBorder="1" applyAlignment="1">
      <alignment horizontal="center" vertical="center" wrapText="1"/>
    </xf>
    <xf numFmtId="14" fontId="41" fillId="4" borderId="20" xfId="0" applyNumberFormat="1" applyFont="1" applyFill="1" applyBorder="1" applyAlignment="1">
      <alignment horizontal="center" vertical="center" wrapText="1"/>
    </xf>
    <xf numFmtId="165" fontId="41" fillId="4" borderId="20" xfId="0" applyNumberFormat="1" applyFont="1" applyFill="1" applyBorder="1" applyAlignment="1">
      <alignment horizontal="center" vertical="center" wrapText="1"/>
    </xf>
    <xf numFmtId="0" fontId="62" fillId="0" borderId="14" xfId="0" applyFont="1" applyBorder="1" applyAlignment="1">
      <alignment horizontal="left" vertical="center" wrapText="1"/>
    </xf>
    <xf numFmtId="0" fontId="62" fillId="0" borderId="14" xfId="0" applyFont="1" applyBorder="1" applyAlignment="1">
      <alignment horizontal="center" vertical="center" wrapText="1"/>
    </xf>
    <xf numFmtId="173" fontId="41" fillId="0" borderId="14" xfId="1" applyNumberFormat="1" applyFont="1" applyBorder="1" applyProtection="1"/>
    <xf numFmtId="14" fontId="62" fillId="0" borderId="14" xfId="0" applyNumberFormat="1" applyFont="1" applyBorder="1" applyAlignment="1">
      <alignment horizontal="center" vertical="center" wrapText="1"/>
    </xf>
    <xf numFmtId="14" fontId="62" fillId="0" borderId="14" xfId="0" applyNumberFormat="1" applyFont="1" applyBorder="1" applyAlignment="1">
      <alignment horizontal="right" vertical="center" wrapText="1"/>
    </xf>
    <xf numFmtId="165" fontId="62" fillId="0" borderId="14" xfId="0" applyNumberFormat="1" applyFont="1" applyBorder="1" applyAlignment="1">
      <alignment horizontal="center" vertical="center" wrapText="1"/>
    </xf>
    <xf numFmtId="14" fontId="62" fillId="0" borderId="65" xfId="0" applyNumberFormat="1" applyFont="1" applyBorder="1" applyAlignment="1">
      <alignment horizontal="center" vertical="center" wrapText="1"/>
    </xf>
    <xf numFmtId="1" fontId="62" fillId="6" borderId="66" xfId="0" applyNumberFormat="1" applyFont="1" applyFill="1" applyBorder="1" applyAlignment="1">
      <alignment horizontal="center" vertical="center" wrapText="1"/>
    </xf>
    <xf numFmtId="2" fontId="62" fillId="6" borderId="67" xfId="0" applyNumberFormat="1" applyFont="1" applyFill="1" applyBorder="1" applyAlignment="1">
      <alignment horizontal="right" vertical="center" wrapText="1"/>
    </xf>
    <xf numFmtId="14" fontId="62" fillId="0" borderId="67" xfId="0" applyNumberFormat="1" applyFont="1" applyBorder="1" applyAlignment="1">
      <alignment horizontal="center" vertical="center" wrapText="1"/>
    </xf>
    <xf numFmtId="1" fontId="62" fillId="6" borderId="67" xfId="0" applyNumberFormat="1" applyFont="1" applyFill="1" applyBorder="1" applyAlignment="1">
      <alignment horizontal="center" vertical="center" wrapText="1"/>
    </xf>
    <xf numFmtId="4" fontId="62" fillId="6" borderId="67" xfId="0" applyNumberFormat="1" applyFont="1" applyFill="1" applyBorder="1" applyAlignment="1">
      <alignment horizontal="right" vertical="center" wrapText="1"/>
    </xf>
    <xf numFmtId="4" fontId="62" fillId="0" borderId="43" xfId="0" applyNumberFormat="1" applyFont="1" applyBorder="1" applyAlignment="1">
      <alignment horizontal="right" vertical="center" wrapText="1"/>
    </xf>
    <xf numFmtId="166" fontId="25" fillId="2" borderId="68" xfId="1" applyFont="1" applyFill="1" applyBorder="1" applyAlignment="1" applyProtection="1">
      <alignment horizontal="center" vertical="center" wrapText="1"/>
    </xf>
    <xf numFmtId="0" fontId="62" fillId="8" borderId="0" xfId="0" applyFont="1" applyFill="1"/>
    <xf numFmtId="0" fontId="41" fillId="0" borderId="14" xfId="0" applyFont="1" applyBorder="1" applyAlignment="1">
      <alignment vertical="center" wrapText="1"/>
    </xf>
    <xf numFmtId="0" fontId="41" fillId="0" borderId="14" xfId="0" applyFont="1" applyBorder="1" applyAlignment="1">
      <alignment horizontal="center" vertical="center" wrapText="1"/>
    </xf>
    <xf numFmtId="173" fontId="41" fillId="0" borderId="14" xfId="1" applyNumberFormat="1" applyFont="1" applyBorder="1" applyAlignment="1" applyProtection="1">
      <alignment horizontal="center"/>
    </xf>
    <xf numFmtId="14" fontId="41" fillId="0" borderId="14" xfId="0" applyNumberFormat="1" applyFont="1" applyBorder="1" applyAlignment="1">
      <alignment horizontal="center" vertical="center" wrapText="1"/>
    </xf>
    <xf numFmtId="165" fontId="41" fillId="0" borderId="65" xfId="0" applyNumberFormat="1" applyFont="1" applyBorder="1" applyAlignment="1">
      <alignment horizontal="center" vertical="center" wrapText="1"/>
    </xf>
    <xf numFmtId="1" fontId="62" fillId="6" borderId="12" xfId="0" applyNumberFormat="1" applyFont="1" applyFill="1" applyBorder="1" applyAlignment="1">
      <alignment horizontal="center" vertical="center" wrapText="1"/>
    </xf>
    <xf numFmtId="167" fontId="41" fillId="6" borderId="13" xfId="2" applyFont="1" applyFill="1" applyBorder="1" applyAlignment="1" applyProtection="1">
      <alignment horizontal="right" vertical="center" wrapText="1"/>
    </xf>
    <xf numFmtId="1" fontId="62" fillId="6" borderId="11" xfId="0" applyNumberFormat="1" applyFont="1" applyFill="1" applyBorder="1" applyAlignment="1">
      <alignment horizontal="center" vertical="center" wrapText="1"/>
    </xf>
    <xf numFmtId="167" fontId="41" fillId="6" borderId="69" xfId="2" applyFont="1" applyFill="1" applyBorder="1" applyAlignment="1" applyProtection="1">
      <alignment horizontal="right" vertical="center" wrapText="1"/>
    </xf>
    <xf numFmtId="167" fontId="62" fillId="6" borderId="13" xfId="2" applyFont="1" applyFill="1" applyBorder="1" applyAlignment="1" applyProtection="1">
      <alignment horizontal="right" vertical="center" wrapText="1"/>
    </xf>
    <xf numFmtId="172" fontId="41" fillId="6" borderId="59" xfId="0" applyNumberFormat="1" applyFont="1" applyFill="1" applyBorder="1" applyAlignment="1">
      <alignment horizontal="right" vertical="center" wrapText="1"/>
    </xf>
    <xf numFmtId="167" fontId="62" fillId="6" borderId="71" xfId="0" applyNumberFormat="1" applyFont="1" applyFill="1" applyBorder="1" applyAlignment="1">
      <alignment horizontal="right" vertical="center" wrapText="1"/>
    </xf>
    <xf numFmtId="167" fontId="45" fillId="2" borderId="71" xfId="2" applyFont="1" applyFill="1" applyBorder="1" applyAlignment="1" applyProtection="1">
      <alignment horizontal="right" vertical="center" wrapText="1"/>
    </xf>
    <xf numFmtId="0" fontId="62" fillId="0" borderId="0" xfId="0" applyFont="1"/>
    <xf numFmtId="0" fontId="41" fillId="0" borderId="0" xfId="0" applyFont="1" applyAlignment="1">
      <alignment horizontal="center" vertical="center" wrapText="1"/>
    </xf>
    <xf numFmtId="165" fontId="41" fillId="0" borderId="0" xfId="0" applyNumberFormat="1" applyFont="1" applyAlignment="1">
      <alignment horizontal="center" vertical="center" wrapText="1"/>
    </xf>
    <xf numFmtId="14" fontId="41" fillId="0" borderId="0" xfId="0" applyNumberFormat="1" applyFont="1" applyAlignment="1">
      <alignment horizontal="right" vertical="center" wrapText="1"/>
    </xf>
    <xf numFmtId="1" fontId="41" fillId="0" borderId="0" xfId="0" applyNumberFormat="1" applyFont="1" applyAlignment="1">
      <alignment horizontal="center" vertical="center" wrapText="1"/>
    </xf>
    <xf numFmtId="2" fontId="41" fillId="0" borderId="0" xfId="0" applyNumberFormat="1" applyFont="1" applyAlignment="1">
      <alignment horizontal="right" vertical="center" wrapText="1"/>
    </xf>
    <xf numFmtId="4" fontId="41" fillId="0" borderId="0" xfId="0" applyNumberFormat="1" applyFont="1" applyAlignment="1">
      <alignment horizontal="right" vertical="center" wrapText="1"/>
    </xf>
    <xf numFmtId="4" fontId="62" fillId="0" borderId="0" xfId="0" applyNumberFormat="1" applyFont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41" fillId="4" borderId="0" xfId="0" applyFont="1" applyFill="1" applyAlignment="1">
      <alignment horizontal="center" vertical="center" wrapText="1"/>
    </xf>
    <xf numFmtId="14" fontId="41" fillId="4" borderId="0" xfId="0" applyNumberFormat="1" applyFont="1" applyFill="1" applyAlignment="1">
      <alignment horizontal="center" vertical="center" wrapText="1"/>
    </xf>
    <xf numFmtId="165" fontId="41" fillId="4" borderId="0" xfId="0" applyNumberFormat="1" applyFont="1" applyFill="1" applyAlignment="1">
      <alignment horizontal="center" vertical="center" wrapText="1"/>
    </xf>
    <xf numFmtId="1" fontId="41" fillId="4" borderId="0" xfId="0" applyNumberFormat="1" applyFont="1" applyFill="1" applyAlignment="1">
      <alignment horizontal="center" vertical="center" wrapText="1"/>
    </xf>
    <xf numFmtId="4" fontId="41" fillId="0" borderId="0" xfId="0" applyNumberFormat="1" applyFont="1" applyAlignment="1">
      <alignment horizontal="center" vertical="center" wrapText="1"/>
    </xf>
    <xf numFmtId="167" fontId="41" fillId="0" borderId="0" xfId="0" applyNumberFormat="1" applyFont="1" applyAlignment="1">
      <alignment horizontal="center" vertical="center" wrapText="1"/>
    </xf>
    <xf numFmtId="0" fontId="41" fillId="2" borderId="72" xfId="0" applyFont="1" applyFill="1" applyBorder="1" applyAlignment="1">
      <alignment horizontal="center" vertical="center" wrapText="1"/>
    </xf>
    <xf numFmtId="0" fontId="41" fillId="2" borderId="73" xfId="0" applyFont="1" applyFill="1" applyBorder="1" applyAlignment="1">
      <alignment horizontal="center" vertical="center" wrapText="1"/>
    </xf>
    <xf numFmtId="0" fontId="41" fillId="2" borderId="74" xfId="0" applyFont="1" applyFill="1" applyBorder="1" applyAlignment="1">
      <alignment horizontal="center" vertical="center" wrapText="1"/>
    </xf>
    <xf numFmtId="0" fontId="62" fillId="2" borderId="74" xfId="0" applyFont="1" applyFill="1" applyBorder="1" applyAlignment="1">
      <alignment horizontal="center" vertical="center" wrapText="1"/>
    </xf>
    <xf numFmtId="0" fontId="62" fillId="2" borderId="75" xfId="0" applyFont="1" applyFill="1" applyBorder="1" applyAlignment="1">
      <alignment horizontal="center" vertical="center"/>
    </xf>
    <xf numFmtId="0" fontId="62" fillId="2" borderId="76" xfId="0" applyFont="1" applyFill="1" applyBorder="1" applyAlignment="1">
      <alignment horizontal="center" vertical="center"/>
    </xf>
    <xf numFmtId="0" fontId="62" fillId="2" borderId="77" xfId="0" applyFont="1" applyFill="1" applyBorder="1" applyAlignment="1">
      <alignment horizontal="center" vertical="center" wrapText="1"/>
    </xf>
    <xf numFmtId="0" fontId="62" fillId="2" borderId="78" xfId="0" applyFont="1" applyFill="1" applyBorder="1" applyAlignment="1">
      <alignment horizontal="center" vertical="center" wrapText="1"/>
    </xf>
    <xf numFmtId="0" fontId="62" fillId="2" borderId="79" xfId="0" applyFont="1" applyFill="1" applyBorder="1" applyAlignment="1">
      <alignment horizontal="center" vertical="center" wrapText="1"/>
    </xf>
    <xf numFmtId="0" fontId="62" fillId="2" borderId="75" xfId="0" applyFont="1" applyFill="1" applyBorder="1" applyAlignment="1">
      <alignment horizontal="center" vertical="center" wrapText="1"/>
    </xf>
    <xf numFmtId="0" fontId="41" fillId="2" borderId="80" xfId="0" applyFont="1" applyFill="1" applyBorder="1" applyAlignment="1">
      <alignment horizontal="center" vertical="center" wrapText="1"/>
    </xf>
    <xf numFmtId="0" fontId="41" fillId="2" borderId="78" xfId="0" applyFont="1" applyFill="1" applyBorder="1" applyAlignment="1">
      <alignment horizontal="center" vertical="center" wrapText="1"/>
    </xf>
    <xf numFmtId="0" fontId="41" fillId="3" borderId="56" xfId="0" applyFont="1" applyFill="1" applyBorder="1" applyAlignment="1">
      <alignment horizontal="center" vertical="center" wrapText="1"/>
    </xf>
    <xf numFmtId="0" fontId="41" fillId="3" borderId="28" xfId="0" applyFont="1" applyFill="1" applyBorder="1" applyAlignment="1">
      <alignment vertical="center" wrapText="1"/>
    </xf>
    <xf numFmtId="0" fontId="41" fillId="0" borderId="81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/>
    </xf>
    <xf numFmtId="167" fontId="41" fillId="0" borderId="83" xfId="2" applyFont="1" applyBorder="1" applyAlignment="1" applyProtection="1">
      <alignment horizontal="center" vertical="center" wrapText="1"/>
    </xf>
    <xf numFmtId="0" fontId="41" fillId="0" borderId="81" xfId="0" applyFont="1" applyBorder="1" applyAlignment="1">
      <alignment vertical="center" wrapText="1"/>
    </xf>
    <xf numFmtId="1" fontId="41" fillId="0" borderId="28" xfId="0" applyNumberFormat="1" applyFont="1" applyBorder="1" applyAlignment="1">
      <alignment horizontal="center" vertical="center" wrapText="1"/>
    </xf>
    <xf numFmtId="167" fontId="41" fillId="0" borderId="29" xfId="2" applyFont="1" applyBorder="1" applyAlignment="1" applyProtection="1">
      <alignment horizontal="right" wrapText="1"/>
    </xf>
    <xf numFmtId="167" fontId="41" fillId="0" borderId="29" xfId="2" applyFont="1" applyBorder="1" applyAlignment="1" applyProtection="1">
      <alignment wrapText="1"/>
    </xf>
    <xf numFmtId="167" fontId="41" fillId="0" borderId="84" xfId="2" applyFont="1" applyBorder="1" applyAlignment="1" applyProtection="1">
      <alignment horizontal="right" wrapText="1"/>
    </xf>
    <xf numFmtId="0" fontId="62" fillId="0" borderId="81" xfId="0" applyFont="1" applyBorder="1" applyAlignment="1">
      <alignment horizontal="center" vertical="center"/>
    </xf>
    <xf numFmtId="0" fontId="62" fillId="0" borderId="82" xfId="0" applyFont="1" applyBorder="1" applyAlignment="1">
      <alignment horizontal="center" vertical="center"/>
    </xf>
    <xf numFmtId="167" fontId="62" fillId="0" borderId="0" xfId="2" applyFont="1" applyBorder="1" applyAlignment="1" applyProtection="1">
      <alignment horizontal="center" vertical="center" wrapText="1"/>
    </xf>
    <xf numFmtId="167" fontId="62" fillId="0" borderId="83" xfId="2" applyFont="1" applyBorder="1" applyAlignment="1" applyProtection="1">
      <alignment horizontal="center" vertical="center" wrapText="1"/>
    </xf>
    <xf numFmtId="172" fontId="41" fillId="0" borderId="29" xfId="2" applyNumberFormat="1" applyFont="1" applyBorder="1" applyAlignment="1" applyProtection="1">
      <alignment horizontal="right" wrapText="1"/>
    </xf>
    <xf numFmtId="167" fontId="62" fillId="0" borderId="84" xfId="2" applyFont="1" applyBorder="1" applyAlignment="1" applyProtection="1">
      <alignment horizontal="right" wrapText="1"/>
    </xf>
    <xf numFmtId="0" fontId="41" fillId="2" borderId="85" xfId="0" applyFont="1" applyFill="1" applyBorder="1" applyAlignment="1">
      <alignment horizontal="center" vertical="center" wrapText="1"/>
    </xf>
    <xf numFmtId="0" fontId="41" fillId="2" borderId="86" xfId="0" applyFont="1" applyFill="1" applyBorder="1" applyAlignment="1">
      <alignment vertical="center" wrapText="1"/>
    </xf>
    <xf numFmtId="167" fontId="41" fillId="2" borderId="87" xfId="2" applyFont="1" applyFill="1" applyBorder="1" applyAlignment="1" applyProtection="1">
      <alignment wrapText="1"/>
    </xf>
    <xf numFmtId="167" fontId="62" fillId="2" borderId="87" xfId="2" applyFont="1" applyFill="1" applyBorder="1" applyAlignment="1" applyProtection="1">
      <alignment wrapText="1"/>
    </xf>
    <xf numFmtId="169" fontId="46" fillId="0" borderId="88" xfId="0" applyNumberFormat="1" applyFont="1" applyBorder="1" applyAlignment="1">
      <alignment horizontal="center" vertical="center"/>
    </xf>
    <xf numFmtId="169" fontId="46" fillId="0" borderId="89" xfId="0" applyNumberFormat="1" applyFont="1" applyBorder="1" applyAlignment="1">
      <alignment horizontal="center" vertical="center"/>
    </xf>
    <xf numFmtId="167" fontId="26" fillId="0" borderId="90" xfId="2" applyFont="1" applyBorder="1" applyAlignment="1" applyProtection="1">
      <alignment horizontal="center" vertical="center" wrapText="1"/>
    </xf>
    <xf numFmtId="167" fontId="26" fillId="0" borderId="91" xfId="2" applyFont="1" applyBorder="1" applyAlignment="1" applyProtection="1">
      <alignment horizontal="center" vertical="center" wrapText="1"/>
    </xf>
    <xf numFmtId="169" fontId="46" fillId="0" borderId="88" xfId="0" applyNumberFormat="1" applyFont="1" applyBorder="1" applyAlignment="1">
      <alignment vertical="center" wrapText="1"/>
    </xf>
    <xf numFmtId="166" fontId="41" fillId="0" borderId="92" xfId="1" applyFont="1" applyBorder="1" applyProtection="1"/>
    <xf numFmtId="172" fontId="46" fillId="0" borderId="92" xfId="2" applyNumberFormat="1" applyFont="1" applyBorder="1" applyAlignment="1" applyProtection="1">
      <alignment horizontal="right" wrapText="1"/>
    </xf>
    <xf numFmtId="172" fontId="46" fillId="0" borderId="93" xfId="2" applyNumberFormat="1" applyFont="1" applyBorder="1" applyAlignment="1" applyProtection="1">
      <alignment horizontal="right" wrapText="1"/>
    </xf>
    <xf numFmtId="0" fontId="41" fillId="0" borderId="94" xfId="0" applyFont="1" applyBorder="1" applyAlignment="1">
      <alignment horizontal="center" vertical="center"/>
    </xf>
    <xf numFmtId="0" fontId="41" fillId="0" borderId="95" xfId="0" applyFont="1" applyBorder="1" applyAlignment="1">
      <alignment horizontal="center" vertical="center"/>
    </xf>
    <xf numFmtId="167" fontId="41" fillId="0" borderId="96" xfId="2" applyFont="1" applyBorder="1" applyAlignment="1" applyProtection="1">
      <alignment horizontal="center"/>
    </xf>
    <xf numFmtId="167" fontId="41" fillId="0" borderId="97" xfId="2" applyFont="1" applyBorder="1" applyProtection="1"/>
    <xf numFmtId="167" fontId="41" fillId="0" borderId="98" xfId="2" applyFont="1" applyBorder="1" applyAlignment="1" applyProtection="1">
      <alignment horizontal="center" vertical="center" wrapText="1"/>
    </xf>
    <xf numFmtId="0" fontId="41" fillId="0" borderId="99" xfId="0" applyFont="1" applyBorder="1" applyAlignment="1">
      <alignment horizontal="center" vertical="center"/>
    </xf>
    <xf numFmtId="0" fontId="41" fillId="0" borderId="100" xfId="0" applyFont="1" applyBorder="1" applyAlignment="1">
      <alignment horizontal="center" vertical="center"/>
    </xf>
    <xf numFmtId="167" fontId="41" fillId="0" borderId="101" xfId="2" applyFont="1" applyBorder="1" applyAlignment="1" applyProtection="1">
      <alignment horizontal="center"/>
    </xf>
    <xf numFmtId="167" fontId="41" fillId="0" borderId="102" xfId="2" applyFont="1" applyBorder="1" applyProtection="1"/>
    <xf numFmtId="167" fontId="41" fillId="0" borderId="103" xfId="2" applyFont="1" applyBorder="1" applyAlignment="1" applyProtection="1">
      <alignment horizontal="center" vertical="center" wrapText="1"/>
    </xf>
    <xf numFmtId="0" fontId="41" fillId="9" borderId="104" xfId="0" applyFont="1" applyFill="1" applyBorder="1" applyAlignment="1">
      <alignment horizontal="center" vertical="center"/>
    </xf>
    <xf numFmtId="0" fontId="41" fillId="9" borderId="105" xfId="0" applyFont="1" applyFill="1" applyBorder="1" applyAlignment="1">
      <alignment horizontal="center" vertical="center"/>
    </xf>
    <xf numFmtId="167" fontId="41" fillId="9" borderId="106" xfId="2" applyFont="1" applyFill="1" applyBorder="1" applyAlignment="1" applyProtection="1">
      <alignment horizontal="center"/>
    </xf>
    <xf numFmtId="167" fontId="41" fillId="9" borderId="107" xfId="2" applyFont="1" applyFill="1" applyBorder="1" applyProtection="1"/>
    <xf numFmtId="167" fontId="41" fillId="9" borderId="108" xfId="2" applyFont="1" applyFill="1" applyBorder="1" applyAlignment="1" applyProtection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4" xfId="0" applyFont="1" applyBorder="1" applyAlignment="1">
      <alignment vertical="center" wrapText="1"/>
    </xf>
    <xf numFmtId="0" fontId="0" fillId="0" borderId="115" xfId="0" applyBorder="1" applyAlignment="1">
      <alignment horizontal="center"/>
    </xf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116" xfId="0" applyBorder="1" applyAlignment="1">
      <alignment horizontal="center"/>
    </xf>
    <xf numFmtId="0" fontId="61" fillId="0" borderId="117" xfId="0" applyFont="1" applyBorder="1" applyAlignment="1">
      <alignment horizontal="center" vertical="center" wrapText="1"/>
    </xf>
    <xf numFmtId="2" fontId="3" fillId="0" borderId="118" xfId="0" applyNumberFormat="1" applyFont="1" applyBorder="1" applyAlignment="1">
      <alignment horizontal="center" vertical="center" wrapText="1"/>
    </xf>
    <xf numFmtId="2" fontId="3" fillId="0" borderId="119" xfId="0" applyNumberFormat="1" applyFont="1" applyBorder="1" applyAlignment="1">
      <alignment vertical="center" wrapText="1"/>
    </xf>
    <xf numFmtId="0" fontId="65" fillId="0" borderId="82" xfId="0" applyFont="1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4" fontId="0" fillId="0" borderId="118" xfId="0" applyNumberFormat="1" applyBorder="1" applyAlignment="1">
      <alignment horizontal="center"/>
    </xf>
    <xf numFmtId="4" fontId="0" fillId="0" borderId="119" xfId="0" applyNumberFormat="1" applyBorder="1" applyAlignment="1">
      <alignment horizontal="center"/>
    </xf>
    <xf numFmtId="0" fontId="0" fillId="0" borderId="120" xfId="0" applyBorder="1" applyAlignment="1">
      <alignment horizontal="center"/>
    </xf>
    <xf numFmtId="0" fontId="3" fillId="0" borderId="117" xfId="0" applyFont="1" applyBorder="1" applyAlignment="1">
      <alignment horizontal="center" vertical="center" wrapText="1"/>
    </xf>
    <xf numFmtId="0" fontId="0" fillId="0" borderId="82" xfId="0" applyBorder="1" applyAlignment="1">
      <alignment horizontal="center"/>
    </xf>
    <xf numFmtId="0" fontId="61" fillId="0" borderId="121" xfId="0" applyFont="1" applyBorder="1" applyAlignment="1">
      <alignment horizontal="center" vertical="center" wrapText="1"/>
    </xf>
    <xf numFmtId="2" fontId="61" fillId="0" borderId="122" xfId="0" applyNumberFormat="1" applyFont="1" applyBorder="1" applyAlignment="1">
      <alignment horizontal="center" vertical="center" wrapText="1"/>
    </xf>
    <xf numFmtId="2" fontId="66" fillId="0" borderId="123" xfId="0" applyNumberFormat="1" applyFont="1" applyBorder="1" applyAlignment="1">
      <alignment vertical="center" wrapText="1"/>
    </xf>
    <xf numFmtId="0" fontId="65" fillId="0" borderId="124" xfId="0" applyFont="1" applyBorder="1" applyAlignment="1">
      <alignment horizontal="center"/>
    </xf>
    <xf numFmtId="0" fontId="65" fillId="0" borderId="122" xfId="0" applyFont="1" applyBorder="1" applyAlignment="1">
      <alignment horizontal="center"/>
    </xf>
    <xf numFmtId="0" fontId="67" fillId="0" borderId="123" xfId="0" applyFont="1" applyBorder="1" applyAlignment="1">
      <alignment horizontal="center"/>
    </xf>
    <xf numFmtId="0" fontId="65" fillId="0" borderId="125" xfId="0" applyFont="1" applyBorder="1" applyAlignment="1">
      <alignment horizontal="center"/>
    </xf>
    <xf numFmtId="1" fontId="65" fillId="0" borderId="122" xfId="0" applyNumberFormat="1" applyFont="1" applyBorder="1" applyAlignment="1">
      <alignment horizontal="center"/>
    </xf>
    <xf numFmtId="4" fontId="0" fillId="0" borderId="123" xfId="0" applyNumberFormat="1" applyBorder="1" applyAlignment="1">
      <alignment horizontal="center"/>
    </xf>
    <xf numFmtId="0" fontId="67" fillId="0" borderId="126" xfId="0" applyFont="1" applyBorder="1" applyAlignment="1">
      <alignment horizontal="center"/>
    </xf>
    <xf numFmtId="0" fontId="61" fillId="0" borderId="81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1" fillId="0" borderId="130" xfId="0" applyFont="1" applyBorder="1" applyAlignment="1">
      <alignment vertical="center" wrapText="1"/>
    </xf>
    <xf numFmtId="0" fontId="61" fillId="0" borderId="131" xfId="0" applyFont="1" applyBorder="1" applyAlignment="1">
      <alignment vertical="center" wrapText="1"/>
    </xf>
    <xf numFmtId="0" fontId="61" fillId="0" borderId="99" xfId="0" applyFont="1" applyBorder="1" applyAlignment="1">
      <alignment horizontal="center" vertical="center" wrapText="1"/>
    </xf>
    <xf numFmtId="0" fontId="61" fillId="0" borderId="102" xfId="0" applyFont="1" applyBorder="1" applyAlignment="1">
      <alignment horizontal="center" vertical="center" wrapText="1"/>
    </xf>
    <xf numFmtId="0" fontId="61" fillId="0" borderId="132" xfId="0" applyFont="1" applyBorder="1" applyAlignment="1">
      <alignment vertical="center" wrapText="1"/>
    </xf>
    <xf numFmtId="0" fontId="61" fillId="0" borderId="10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9" fillId="2" borderId="0" xfId="0" applyFont="1" applyFill="1" applyAlignment="1">
      <alignment horizontal="center" vertical="center" wrapText="1"/>
    </xf>
    <xf numFmtId="0" fontId="70" fillId="0" borderId="0" xfId="0" applyFont="1" applyAlignment="1" applyProtection="1">
      <alignment horizontal="right" wrapText="1"/>
      <protection locked="0"/>
    </xf>
    <xf numFmtId="14" fontId="25" fillId="4" borderId="43" xfId="0" applyNumberFormat="1" applyFont="1" applyFill="1" applyBorder="1" applyAlignment="1" applyProtection="1">
      <alignment horizontal="center" vertical="center" wrapText="1"/>
      <protection locked="0"/>
    </xf>
    <xf numFmtId="165" fontId="25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4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wrapText="1"/>
    </xf>
    <xf numFmtId="0" fontId="3" fillId="0" borderId="65" xfId="0" applyFont="1" applyBorder="1" applyAlignment="1">
      <alignment wrapText="1"/>
    </xf>
    <xf numFmtId="0" fontId="25" fillId="0" borderId="7" xfId="0" applyFont="1" applyBorder="1" applyAlignment="1" applyProtection="1">
      <alignment horizontal="center" vertical="center" wrapText="1"/>
      <protection locked="0"/>
    </xf>
    <xf numFmtId="168" fontId="42" fillId="0" borderId="42" xfId="0" applyNumberFormat="1" applyFont="1" applyBorder="1" applyAlignment="1" applyProtection="1">
      <alignment wrapText="1"/>
      <protection locked="0"/>
    </xf>
    <xf numFmtId="168" fontId="50" fillId="0" borderId="138" xfId="2" applyNumberFormat="1" applyFont="1" applyBorder="1" applyAlignment="1" applyProtection="1">
      <alignment horizontal="right" wrapText="1"/>
      <protection locked="0"/>
    </xf>
    <xf numFmtId="0" fontId="4" fillId="10" borderId="140" xfId="0" applyFont="1" applyFill="1" applyBorder="1" applyAlignment="1">
      <alignment horizontal="center" vertical="center" wrapText="1"/>
    </xf>
    <xf numFmtId="0" fontId="4" fillId="10" borderId="141" xfId="0" applyFont="1" applyFill="1" applyBorder="1" applyAlignment="1">
      <alignment horizontal="center" vertical="center" wrapText="1"/>
    </xf>
    <xf numFmtId="0" fontId="8" fillId="10" borderId="142" xfId="0" applyFont="1" applyFill="1" applyBorder="1" applyAlignment="1">
      <alignment horizontal="center" vertical="center" wrapText="1"/>
    </xf>
    <xf numFmtId="0" fontId="8" fillId="10" borderId="143" xfId="0" applyFont="1" applyFill="1" applyBorder="1" applyAlignment="1">
      <alignment horizontal="center" vertical="center" wrapText="1"/>
    </xf>
    <xf numFmtId="0" fontId="71" fillId="0" borderId="17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64" xfId="0" applyFont="1" applyFill="1" applyBorder="1" applyAlignment="1" applyProtection="1">
      <alignment horizontal="center" wrapText="1"/>
      <protection locked="0"/>
    </xf>
    <xf numFmtId="0" fontId="7" fillId="2" borderId="139" xfId="0" applyFont="1" applyFill="1" applyBorder="1" applyAlignment="1" applyProtection="1">
      <alignment horizontal="center" wrapText="1"/>
      <protection locked="0"/>
    </xf>
    <xf numFmtId="0" fontId="7" fillId="2" borderId="2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left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14" fontId="28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71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0" fontId="22" fillId="4" borderId="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center"/>
      <protection locked="0"/>
    </xf>
    <xf numFmtId="0" fontId="33" fillId="0" borderId="20" xfId="0" applyFont="1" applyBorder="1" applyAlignment="1" applyProtection="1">
      <alignment horizontal="left" vertical="top"/>
      <protection locked="0"/>
    </xf>
    <xf numFmtId="0" fontId="29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center"/>
    </xf>
    <xf numFmtId="0" fontId="45" fillId="3" borderId="37" xfId="0" applyFont="1" applyFill="1" applyBorder="1" applyAlignment="1">
      <alignment horizontal="center" vertical="center" wrapText="1"/>
    </xf>
    <xf numFmtId="0" fontId="14" fillId="0" borderId="14" xfId="0" applyFont="1" applyBorder="1"/>
    <xf numFmtId="0" fontId="30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38" fillId="3" borderId="32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41" fillId="3" borderId="34" xfId="0" applyFont="1" applyFill="1" applyBorder="1" applyAlignment="1">
      <alignment horizontal="center" vertical="center" wrapText="1"/>
    </xf>
    <xf numFmtId="164" fontId="43" fillId="0" borderId="34" xfId="3" applyFont="1" applyBorder="1" applyAlignment="1" applyProtection="1">
      <alignment horizontal="center" vertical="center" wrapText="1"/>
    </xf>
    <xf numFmtId="0" fontId="42" fillId="5" borderId="34" xfId="0" applyFont="1" applyFill="1" applyBorder="1" applyAlignment="1">
      <alignment horizontal="center" vertical="center" textRotation="90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4" fontId="41" fillId="3" borderId="34" xfId="0" applyNumberFormat="1" applyFont="1" applyFill="1" applyBorder="1" applyAlignment="1">
      <alignment horizontal="center" vertical="center" wrapText="1"/>
    </xf>
    <xf numFmtId="0" fontId="46" fillId="6" borderId="37" xfId="0" applyFont="1" applyFill="1" applyBorder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4" fontId="28" fillId="0" borderId="41" xfId="0" applyNumberFormat="1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169" fontId="42" fillId="3" borderId="38" xfId="0" applyNumberFormat="1" applyFont="1" applyFill="1" applyBorder="1" applyAlignment="1">
      <alignment horizontal="center" vertical="center" wrapText="1"/>
    </xf>
    <xf numFmtId="169" fontId="42" fillId="3" borderId="34" xfId="0" applyNumberFormat="1" applyFont="1" applyFill="1" applyBorder="1" applyAlignment="1">
      <alignment horizontal="center" vertical="center" wrapText="1"/>
    </xf>
    <xf numFmtId="168" fontId="22" fillId="2" borderId="33" xfId="0" applyNumberFormat="1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14" fontId="25" fillId="3" borderId="34" xfId="0" applyNumberFormat="1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 vertical="center" wrapText="1"/>
    </xf>
    <xf numFmtId="0" fontId="42" fillId="3" borderId="49" xfId="0" applyFont="1" applyFill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 wrapText="1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0" fontId="41" fillId="3" borderId="5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wrapText="1"/>
      <protection locked="0"/>
    </xf>
    <xf numFmtId="169" fontId="46" fillId="2" borderId="55" xfId="0" applyNumberFormat="1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left"/>
    </xf>
    <xf numFmtId="0" fontId="62" fillId="2" borderId="5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56" fillId="3" borderId="49" xfId="0" applyFont="1" applyFill="1" applyBorder="1" applyAlignment="1">
      <alignment horizontal="center" vertical="center" wrapText="1"/>
    </xf>
    <xf numFmtId="0" fontId="46" fillId="6" borderId="49" xfId="0" applyFont="1" applyFill="1" applyBorder="1" applyAlignment="1">
      <alignment horizontal="center" vertical="center" wrapText="1"/>
    </xf>
    <xf numFmtId="0" fontId="46" fillId="4" borderId="49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center" vertical="center" wrapText="1"/>
    </xf>
    <xf numFmtId="0" fontId="42" fillId="3" borderId="38" xfId="0" applyFont="1" applyFill="1" applyBorder="1" applyAlignment="1">
      <alignment horizontal="center" vertical="center" wrapText="1"/>
    </xf>
    <xf numFmtId="0" fontId="62" fillId="7" borderId="32" xfId="0" applyFont="1" applyFill="1" applyBorder="1" applyAlignment="1">
      <alignment horizontal="center" vertical="center" wrapText="1"/>
    </xf>
    <xf numFmtId="0" fontId="62" fillId="7" borderId="35" xfId="0" applyFont="1" applyFill="1" applyBorder="1" applyAlignment="1">
      <alignment horizontal="center" vertical="center" wrapText="1"/>
    </xf>
    <xf numFmtId="0" fontId="62" fillId="7" borderId="1" xfId="0" applyFont="1" applyFill="1" applyBorder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 wrapText="1"/>
    </xf>
    <xf numFmtId="0" fontId="41" fillId="7" borderId="48" xfId="0" applyFont="1" applyFill="1" applyBorder="1" applyAlignment="1">
      <alignment horizontal="left" vertical="center" wrapText="1"/>
    </xf>
    <xf numFmtId="0" fontId="41" fillId="7" borderId="34" xfId="0" applyFont="1" applyFill="1" applyBorder="1" applyAlignment="1">
      <alignment horizontal="left" vertical="center" wrapText="1"/>
    </xf>
    <xf numFmtId="0" fontId="41" fillId="7" borderId="34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1" fontId="41" fillId="7" borderId="34" xfId="0" applyNumberFormat="1" applyFont="1" applyFill="1" applyBorder="1" applyAlignment="1">
      <alignment horizontal="center" vertical="center" wrapText="1"/>
    </xf>
    <xf numFmtId="0" fontId="62" fillId="7" borderId="51" xfId="0" applyFont="1" applyFill="1" applyBorder="1" applyAlignment="1">
      <alignment horizontal="center" vertical="center" wrapText="1"/>
    </xf>
    <xf numFmtId="0" fontId="62" fillId="3" borderId="57" xfId="0" applyFont="1" applyFill="1" applyBorder="1" applyAlignment="1">
      <alignment horizontal="center" vertical="center" wrapText="1"/>
    </xf>
    <xf numFmtId="0" fontId="62" fillId="3" borderId="58" xfId="0" applyFont="1" applyFill="1" applyBorder="1" applyAlignment="1">
      <alignment horizontal="center" vertical="center" wrapText="1"/>
    </xf>
    <xf numFmtId="0" fontId="62" fillId="3" borderId="14" xfId="0" applyFont="1" applyFill="1" applyBorder="1" applyAlignment="1">
      <alignment horizontal="center" vertical="center" wrapText="1"/>
    </xf>
    <xf numFmtId="0" fontId="62" fillId="7" borderId="46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38" fillId="3" borderId="63" xfId="0" applyFont="1" applyFill="1" applyBorder="1" applyAlignment="1">
      <alignment horizontal="center" vertical="center" wrapText="1"/>
    </xf>
    <xf numFmtId="0" fontId="62" fillId="7" borderId="8" xfId="0" applyFont="1" applyFill="1" applyBorder="1" applyAlignment="1">
      <alignment horizontal="center" vertical="center" wrapText="1"/>
    </xf>
    <xf numFmtId="0" fontId="45" fillId="2" borderId="32" xfId="0" applyFont="1" applyFill="1" applyBorder="1" applyAlignment="1">
      <alignment horizontal="center" vertical="center" wrapText="1"/>
    </xf>
    <xf numFmtId="0" fontId="41" fillId="7" borderId="34" xfId="0" applyFont="1" applyFill="1" applyBorder="1" applyAlignment="1">
      <alignment horizontal="center" vertical="center" textRotation="90" wrapText="1"/>
    </xf>
    <xf numFmtId="1" fontId="41" fillId="7" borderId="34" xfId="0" applyNumberFormat="1" applyFont="1" applyFill="1" applyBorder="1" applyAlignment="1">
      <alignment horizontal="center" vertical="center" textRotation="90" wrapText="1"/>
    </xf>
    <xf numFmtId="0" fontId="41" fillId="6" borderId="34" xfId="0" applyFont="1" applyFill="1" applyBorder="1" applyAlignment="1">
      <alignment horizontal="right" vertical="center" wrapText="1"/>
    </xf>
    <xf numFmtId="0" fontId="41" fillId="7" borderId="60" xfId="0" applyFont="1" applyFill="1" applyBorder="1" applyAlignment="1">
      <alignment vertical="center" wrapText="1"/>
    </xf>
    <xf numFmtId="0" fontId="41" fillId="7" borderId="40" xfId="0" applyFont="1" applyFill="1" applyBorder="1" applyAlignment="1">
      <alignment vertical="center" wrapText="1"/>
    </xf>
    <xf numFmtId="0" fontId="41" fillId="7" borderId="40" xfId="0" applyFont="1" applyFill="1" applyBorder="1" applyAlignment="1">
      <alignment horizontal="center" vertical="center" wrapText="1"/>
    </xf>
    <xf numFmtId="0" fontId="41" fillId="7" borderId="40" xfId="0" applyFont="1" applyFill="1" applyBorder="1" applyAlignment="1">
      <alignment horizontal="center" vertical="center" textRotation="90" wrapText="1"/>
    </xf>
    <xf numFmtId="0" fontId="25" fillId="3" borderId="40" xfId="0" applyFont="1" applyFill="1" applyBorder="1" applyAlignment="1">
      <alignment horizontal="center" vertical="center" wrapText="1"/>
    </xf>
    <xf numFmtId="0" fontId="25" fillId="3" borderId="61" xfId="0" applyFont="1" applyFill="1" applyBorder="1" applyAlignment="1">
      <alignment horizontal="center" vertical="center" wrapText="1"/>
    </xf>
    <xf numFmtId="0" fontId="62" fillId="7" borderId="39" xfId="0" applyFont="1" applyFill="1" applyBorder="1" applyAlignment="1">
      <alignment horizontal="center" vertical="center" wrapText="1"/>
    </xf>
    <xf numFmtId="14" fontId="62" fillId="6" borderId="70" xfId="0" applyNumberFormat="1" applyFont="1" applyFill="1" applyBorder="1" applyAlignment="1">
      <alignment horizontal="right" vertical="center" wrapText="1"/>
    </xf>
    <xf numFmtId="0" fontId="61" fillId="0" borderId="110" xfId="0" applyFont="1" applyBorder="1" applyAlignment="1">
      <alignment horizontal="center" wrapText="1" shrinkToFit="1"/>
    </xf>
    <xf numFmtId="0" fontId="61" fillId="0" borderId="127" xfId="0" applyFont="1" applyBorder="1" applyAlignment="1">
      <alignment horizontal="center" vertical="center" wrapText="1"/>
    </xf>
    <xf numFmtId="0" fontId="61" fillId="0" borderId="128" xfId="0" applyFont="1" applyBorder="1" applyAlignment="1">
      <alignment horizontal="center" vertical="center" wrapText="1"/>
    </xf>
    <xf numFmtId="0" fontId="61" fillId="0" borderId="83" xfId="0" applyFont="1" applyBorder="1" applyAlignment="1">
      <alignment horizontal="center" vertical="center" wrapText="1"/>
    </xf>
    <xf numFmtId="0" fontId="61" fillId="0" borderId="129" xfId="0" applyFont="1" applyBorder="1" applyAlignment="1">
      <alignment horizontal="center" vertical="center" wrapText="1"/>
    </xf>
    <xf numFmtId="0" fontId="61" fillId="0" borderId="109" xfId="0" applyFont="1" applyBorder="1" applyAlignment="1">
      <alignment horizontal="center" vertical="center" wrapText="1"/>
    </xf>
    <xf numFmtId="0" fontId="61" fillId="0" borderId="111" xfId="0" applyFont="1" applyBorder="1" applyAlignment="1">
      <alignment horizontal="center" wrapText="1" shrinkToFit="1"/>
    </xf>
    <xf numFmtId="0" fontId="3" fillId="0" borderId="133" xfId="0" applyFont="1" applyBorder="1" applyAlignment="1">
      <alignment horizontal="center" vertical="center" wrapText="1"/>
    </xf>
    <xf numFmtId="0" fontId="61" fillId="0" borderId="134" xfId="0" applyFont="1" applyBorder="1" applyAlignment="1">
      <alignment horizontal="center" wrapText="1" shrinkToFit="1"/>
    </xf>
    <xf numFmtId="0" fontId="61" fillId="0" borderId="135" xfId="0" applyFont="1" applyBorder="1" applyAlignment="1">
      <alignment horizontal="center" wrapText="1" shrinkToFit="1"/>
    </xf>
    <xf numFmtId="0" fontId="61" fillId="0" borderId="136" xfId="0" applyFont="1" applyBorder="1" applyAlignment="1">
      <alignment horizontal="center" vertical="center" wrapText="1"/>
    </xf>
    <xf numFmtId="0" fontId="61" fillId="0" borderId="137" xfId="0" applyFont="1" applyBorder="1" applyAlignment="1">
      <alignment horizontal="center" vertical="center" wrapText="1"/>
    </xf>
    <xf numFmtId="0" fontId="71" fillId="0" borderId="140" xfId="0" applyFont="1" applyBorder="1" applyAlignment="1" applyProtection="1">
      <alignment horizontal="center" vertical="center" wrapText="1"/>
      <protection locked="0"/>
    </xf>
    <xf numFmtId="0" fontId="71" fillId="0" borderId="141" xfId="0" applyFont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2">
    <dxf>
      <fill>
        <patternFill>
          <bgColor rgb="FFFAC090"/>
        </patternFill>
      </fill>
    </dxf>
    <dxf>
      <font>
        <b/>
        <i val="0"/>
      </font>
      <fill>
        <patternFill>
          <bgColor rgb="FFFAC09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8CCE4"/>
      <rgbColor rgb="FF808080"/>
      <rgbColor rgb="FF95B3D7"/>
      <rgbColor rgb="FF953735"/>
      <rgbColor rgb="FFF2F2F2"/>
      <rgbColor rgb="FFDCE6F2"/>
      <rgbColor rgb="FF660066"/>
      <rgbColor rgb="FFD99694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2060"/>
      <rgbColor rgb="FF339966"/>
      <rgbColor rgb="FF003300"/>
      <rgbColor rgb="FF333300"/>
      <rgbColor rgb="FF993300"/>
      <rgbColor rgb="FF7030A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241200</xdr:colOff>
      <xdr:row>94</xdr:row>
      <xdr:rowOff>50760</xdr:rowOff>
    </xdr:from>
    <xdr:to>
      <xdr:col>16</xdr:col>
      <xdr:colOff>1063080</xdr:colOff>
      <xdr:row>95</xdr:row>
      <xdr:rowOff>55800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50720" y="53967960"/>
          <a:ext cx="1951200" cy="59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651960</xdr:colOff>
      <xdr:row>0</xdr:row>
      <xdr:rowOff>634680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345400" cy="634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602640</xdr:colOff>
      <xdr:row>92</xdr:row>
      <xdr:rowOff>463320</xdr:rowOff>
    </xdr:from>
    <xdr:to>
      <xdr:col>20</xdr:col>
      <xdr:colOff>434160</xdr:colOff>
      <xdr:row>94</xdr:row>
      <xdr:rowOff>263880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609160" y="38309040"/>
          <a:ext cx="2258640" cy="610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790200</xdr:colOff>
      <xdr:row>1</xdr:row>
      <xdr:rowOff>126360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775600" cy="7502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341K%20FASE%20SOLICITUDE%20certificacion%20discapacidade%20e%20UAAP%20v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_EXECUCI&#211;N/EXECUCI&#211;N%202023/EXPEDIENTES%20TR341K%202023/TR341K%202023-34%20COLEO%20RECYCLING,%20S.L/6.%20RESOLUCION/7_TR341K_certificacion%20discapacidade%20e%20UA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a solicitude"/>
      <sheetName val="xustificación 2019"/>
      <sheetName val="xustificacion 2020"/>
      <sheetName val="formula"/>
      <sheetName val="despregables"/>
      <sheetName val="composición UAAP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31</v>
          </cell>
          <cell r="D1">
            <v>-1</v>
          </cell>
        </row>
        <row r="2">
          <cell r="B2">
            <v>2</v>
          </cell>
          <cell r="C2">
            <v>29</v>
          </cell>
          <cell r="D2">
            <v>1</v>
          </cell>
        </row>
        <row r="3">
          <cell r="B3">
            <v>3</v>
          </cell>
          <cell r="C3">
            <v>31</v>
          </cell>
          <cell r="D3">
            <v>-1</v>
          </cell>
        </row>
        <row r="4">
          <cell r="B4">
            <v>4</v>
          </cell>
          <cell r="D4">
            <v>0</v>
          </cell>
        </row>
        <row r="5">
          <cell r="B5">
            <v>5</v>
          </cell>
          <cell r="C5">
            <v>31</v>
          </cell>
          <cell r="D5">
            <v>-1</v>
          </cell>
        </row>
        <row r="6">
          <cell r="B6">
            <v>6</v>
          </cell>
          <cell r="D6">
            <v>0</v>
          </cell>
        </row>
        <row r="7">
          <cell r="B7">
            <v>7</v>
          </cell>
          <cell r="C7">
            <v>31</v>
          </cell>
          <cell r="D7">
            <v>-1</v>
          </cell>
        </row>
        <row r="8">
          <cell r="B8">
            <v>8</v>
          </cell>
          <cell r="C8">
            <v>31</v>
          </cell>
          <cell r="D8">
            <v>-1</v>
          </cell>
        </row>
        <row r="9">
          <cell r="B9">
            <v>9</v>
          </cell>
          <cell r="D9">
            <v>0</v>
          </cell>
        </row>
        <row r="10">
          <cell r="B10">
            <v>10</v>
          </cell>
          <cell r="C10">
            <v>31</v>
          </cell>
          <cell r="D10">
            <v>-1</v>
          </cell>
        </row>
        <row r="11">
          <cell r="B11">
            <v>11</v>
          </cell>
          <cell r="D11">
            <v>0</v>
          </cell>
        </row>
        <row r="12">
          <cell r="B12">
            <v>12</v>
          </cell>
          <cell r="C12">
            <v>31</v>
          </cell>
          <cell r="D12">
            <v>-1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"/>
      <sheetName val="despregables"/>
      <sheetName val="Datos da solicitude"/>
      <sheetName val="composición UAAP"/>
      <sheetName val="Hoja1"/>
    </sheetNames>
    <sheetDataSet>
      <sheetData sheetId="0">
        <row r="1">
          <cell r="B1">
            <v>1</v>
          </cell>
          <cell r="C1">
            <v>31</v>
          </cell>
          <cell r="D1">
            <v>-1</v>
          </cell>
        </row>
        <row r="2">
          <cell r="B2">
            <v>2</v>
          </cell>
          <cell r="C2">
            <v>29</v>
          </cell>
          <cell r="D2">
            <v>1</v>
          </cell>
        </row>
        <row r="3">
          <cell r="B3">
            <v>3</v>
          </cell>
          <cell r="C3">
            <v>31</v>
          </cell>
          <cell r="D3">
            <v>-1</v>
          </cell>
        </row>
        <row r="4">
          <cell r="B4">
            <v>4</v>
          </cell>
          <cell r="D4">
            <v>0</v>
          </cell>
        </row>
        <row r="5">
          <cell r="B5">
            <v>5</v>
          </cell>
          <cell r="C5">
            <v>31</v>
          </cell>
          <cell r="D5">
            <v>-1</v>
          </cell>
        </row>
        <row r="6">
          <cell r="B6">
            <v>6</v>
          </cell>
          <cell r="D6">
            <v>0</v>
          </cell>
        </row>
        <row r="7">
          <cell r="B7">
            <v>7</v>
          </cell>
          <cell r="C7">
            <v>31</v>
          </cell>
          <cell r="D7">
            <v>-1</v>
          </cell>
        </row>
        <row r="8">
          <cell r="B8">
            <v>8</v>
          </cell>
          <cell r="C8">
            <v>31</v>
          </cell>
          <cell r="D8">
            <v>-1</v>
          </cell>
        </row>
        <row r="9">
          <cell r="B9">
            <v>9</v>
          </cell>
          <cell r="D9">
            <v>0</v>
          </cell>
        </row>
        <row r="10">
          <cell r="B10">
            <v>10</v>
          </cell>
          <cell r="C10">
            <v>31</v>
          </cell>
          <cell r="D10">
            <v>-1</v>
          </cell>
        </row>
        <row r="11">
          <cell r="B11">
            <v>11</v>
          </cell>
          <cell r="D11">
            <v>0</v>
          </cell>
        </row>
        <row r="12">
          <cell r="B12">
            <v>12</v>
          </cell>
          <cell r="C12">
            <v>31</v>
          </cell>
          <cell r="D12">
            <v>-1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2"/>
  <sheetViews>
    <sheetView showGridLines="0" tabSelected="1" zoomScale="75" zoomScaleNormal="75" workbookViewId="0">
      <selection activeCell="V28" sqref="V28"/>
    </sheetView>
  </sheetViews>
  <sheetFormatPr baseColWidth="10" defaultColWidth="8.85546875" defaultRowHeight="15" x14ac:dyDescent="0.25"/>
  <cols>
    <col min="1" max="1" width="24" style="2" customWidth="1"/>
    <col min="2" max="2" width="21.28515625" style="2" customWidth="1"/>
    <col min="3" max="3" width="9.7109375" style="3" customWidth="1"/>
    <col min="4" max="4" width="10.85546875" style="3" customWidth="1"/>
    <col min="5" max="5" width="7.5703125" style="3" customWidth="1"/>
    <col min="6" max="6" width="10.42578125" style="3" customWidth="1"/>
    <col min="7" max="7" width="11" style="3" customWidth="1"/>
    <col min="8" max="8" width="7.5703125" style="3" customWidth="1"/>
    <col min="9" max="9" width="10.42578125" style="2" customWidth="1"/>
    <col min="10" max="10" width="8.85546875" style="2"/>
    <col min="11" max="11" width="10.5703125" style="2" customWidth="1"/>
    <col min="12" max="12" width="11.7109375" style="2" customWidth="1"/>
    <col min="13" max="13" width="14.28515625" style="2" customWidth="1"/>
    <col min="14" max="14" width="11.42578125" style="2" customWidth="1"/>
    <col min="15" max="15" width="11.85546875" style="2" customWidth="1"/>
    <col min="16" max="16" width="16" style="2" customWidth="1"/>
    <col min="17" max="17" width="16.140625" style="2" customWidth="1"/>
    <col min="18" max="18" width="10.42578125" style="2" customWidth="1"/>
    <col min="19" max="19" width="9.42578125" style="2" customWidth="1"/>
    <col min="20" max="20" width="12.140625" style="4" customWidth="1"/>
    <col min="21" max="21" width="12.7109375" style="2" customWidth="1"/>
    <col min="22" max="22" width="22.28515625" style="2" customWidth="1"/>
    <col min="23" max="23" width="19.42578125" style="2" customWidth="1"/>
    <col min="24" max="24" width="29" style="2" customWidth="1"/>
    <col min="25" max="25" width="12.5703125" style="2" customWidth="1"/>
    <col min="26" max="1024" width="8.85546875" style="5"/>
  </cols>
  <sheetData>
    <row r="1" spans="1:40" s="6" customFormat="1" ht="51.75" customHeight="1" x14ac:dyDescent="0.2">
      <c r="B1" s="614" t="s">
        <v>283</v>
      </c>
      <c r="C1" s="628" t="s">
        <v>0</v>
      </c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  <c r="R1" s="628"/>
      <c r="S1" s="7"/>
      <c r="T1" s="8" t="s">
        <v>1</v>
      </c>
      <c r="U1" s="9" t="s">
        <v>2</v>
      </c>
      <c r="V1" s="629" t="s">
        <v>3</v>
      </c>
      <c r="W1" s="630"/>
    </row>
    <row r="2" spans="1:40" s="6" customFormat="1" ht="6.6" customHeight="1" thickBot="1" x14ac:dyDescent="0.25">
      <c r="A2" s="10"/>
      <c r="B2" s="10"/>
      <c r="C2" s="11"/>
      <c r="D2" s="11"/>
      <c r="E2" s="11"/>
      <c r="F2" s="11"/>
      <c r="G2" s="12"/>
      <c r="H2" s="12"/>
      <c r="I2" s="13"/>
      <c r="J2" s="13"/>
      <c r="K2" s="14"/>
      <c r="L2" s="15"/>
      <c r="M2" s="12"/>
      <c r="N2" s="12"/>
      <c r="O2" s="12"/>
      <c r="P2" s="12"/>
      <c r="Q2" s="12"/>
      <c r="R2" s="12"/>
      <c r="S2" s="12"/>
      <c r="T2" s="12"/>
      <c r="U2" s="12"/>
      <c r="V2" s="631"/>
      <c r="W2" s="632"/>
    </row>
    <row r="3" spans="1:40" s="6" customFormat="1" ht="4.5" customHeight="1" thickTop="1" x14ac:dyDescent="0.2">
      <c r="A3" s="16"/>
      <c r="B3" s="16"/>
      <c r="C3" s="17"/>
      <c r="D3" s="17"/>
      <c r="E3" s="17"/>
      <c r="F3" s="17"/>
      <c r="G3" s="18"/>
      <c r="H3" s="18"/>
      <c r="I3" s="19"/>
      <c r="J3" s="19"/>
      <c r="K3" s="18"/>
      <c r="L3" s="18"/>
      <c r="M3" s="18"/>
      <c r="N3" s="18"/>
      <c r="O3" s="18"/>
      <c r="P3" s="18"/>
      <c r="Q3" s="20"/>
      <c r="R3" s="21"/>
      <c r="S3" s="18"/>
      <c r="T3" s="18"/>
      <c r="U3" s="18"/>
      <c r="V3" s="633"/>
      <c r="W3" s="634"/>
    </row>
    <row r="4" spans="1:40" s="6" customFormat="1" ht="51.75" customHeight="1" x14ac:dyDescent="0.25">
      <c r="A4" s="22"/>
      <c r="B4" s="23" t="s">
        <v>4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24"/>
      <c r="Q4" s="25"/>
      <c r="R4" s="26" t="s">
        <v>5</v>
      </c>
      <c r="S4" s="636"/>
      <c r="T4" s="636"/>
      <c r="V4" s="623" t="s">
        <v>286</v>
      </c>
      <c r="W4" s="624" t="s">
        <v>287</v>
      </c>
      <c r="X4" s="624" t="s">
        <v>288</v>
      </c>
      <c r="Y4" s="27"/>
    </row>
    <row r="5" spans="1:40" s="6" customFormat="1" ht="15.75" x14ac:dyDescent="0.25">
      <c r="A5" s="28"/>
      <c r="B5" s="29" t="s">
        <v>6</v>
      </c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30"/>
      <c r="Q5" s="31"/>
      <c r="R5" s="29" t="s">
        <v>7</v>
      </c>
      <c r="S5" s="638" t="s">
        <v>8</v>
      </c>
      <c r="T5" s="638"/>
      <c r="U5" s="32"/>
      <c r="V5" s="763"/>
      <c r="W5" s="764"/>
      <c r="X5" s="627"/>
      <c r="Y5" s="27"/>
    </row>
    <row r="6" spans="1:40" s="6" customFormat="1" ht="15.75" x14ac:dyDescent="0.25">
      <c r="A6" s="33"/>
      <c r="B6" s="34" t="s">
        <v>9</v>
      </c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35"/>
      <c r="Q6" s="35"/>
      <c r="R6" s="35"/>
      <c r="S6" s="35"/>
      <c r="T6" s="36"/>
      <c r="U6" s="35"/>
      <c r="V6" s="625" t="s">
        <v>10</v>
      </c>
      <c r="W6" s="626">
        <f>INT(V5/2)</f>
        <v>0</v>
      </c>
      <c r="X6" s="38"/>
      <c r="Y6" s="38"/>
    </row>
    <row r="7" spans="1:40" s="6" customFormat="1" ht="6.6" customHeight="1" x14ac:dyDescent="0.25">
      <c r="A7" s="39"/>
      <c r="B7" s="26"/>
      <c r="C7" s="40"/>
      <c r="D7" s="1"/>
      <c r="E7" s="1"/>
      <c r="F7" s="1"/>
      <c r="G7" s="1"/>
      <c r="H7" s="1"/>
      <c r="I7" s="1"/>
      <c r="J7" s="1"/>
      <c r="K7" s="1"/>
      <c r="L7" s="1"/>
      <c r="M7" s="40"/>
      <c r="N7" s="41"/>
      <c r="O7" s="41"/>
      <c r="P7" s="42"/>
      <c r="Q7" s="43"/>
      <c r="R7" s="43"/>
      <c r="S7" s="43"/>
      <c r="T7" s="44"/>
      <c r="U7" s="45"/>
      <c r="X7" s="38"/>
      <c r="Y7" s="38"/>
    </row>
    <row r="8" spans="1:40" s="6" customFormat="1" ht="38.25" customHeight="1" thickBot="1" x14ac:dyDescent="0.3">
      <c r="A8" s="46"/>
      <c r="B8" s="47" t="s">
        <v>11</v>
      </c>
      <c r="C8" s="640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48"/>
      <c r="Q8" s="47" t="s">
        <v>12</v>
      </c>
      <c r="R8" s="641"/>
      <c r="S8" s="641"/>
      <c r="T8" s="641"/>
      <c r="U8" s="641"/>
      <c r="V8" s="656" t="s">
        <v>285</v>
      </c>
      <c r="W8" s="65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</row>
    <row r="9" spans="1:40" s="6" customFormat="1" ht="13.5" customHeight="1" thickTop="1" x14ac:dyDescent="0.2">
      <c r="A9" s="642" t="s">
        <v>13</v>
      </c>
      <c r="B9" s="642"/>
      <c r="C9" s="642"/>
      <c r="D9" s="642"/>
      <c r="E9" s="642"/>
      <c r="F9" s="642"/>
      <c r="G9" s="642"/>
      <c r="H9" s="642"/>
      <c r="I9" s="642"/>
      <c r="J9" s="642"/>
      <c r="K9" s="5"/>
      <c r="L9" s="5"/>
      <c r="M9" s="5"/>
      <c r="T9" s="49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</row>
    <row r="10" spans="1:40" s="6" customFormat="1" ht="12.75" x14ac:dyDescent="0.2">
      <c r="A10" s="50" t="s">
        <v>14</v>
      </c>
      <c r="B10" s="51"/>
      <c r="C10" s="17"/>
      <c r="D10" s="17"/>
      <c r="E10" s="17"/>
      <c r="F10" s="17"/>
      <c r="G10" s="52"/>
      <c r="H10" s="52"/>
      <c r="I10" s="51"/>
      <c r="J10" s="51"/>
      <c r="K10" s="5"/>
      <c r="L10" s="5"/>
      <c r="M10" s="5"/>
      <c r="T10" s="49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</row>
    <row r="11" spans="1:40" s="57" customFormat="1" ht="45" customHeight="1" x14ac:dyDescent="0.25">
      <c r="A11" s="643" t="s">
        <v>15</v>
      </c>
      <c r="B11" s="643"/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4" t="s">
        <v>16</v>
      </c>
      <c r="O11" s="644"/>
      <c r="P11" s="644"/>
      <c r="Q11" s="644"/>
      <c r="R11" s="644"/>
      <c r="S11" s="53" t="s">
        <v>17</v>
      </c>
      <c r="T11" s="54">
        <f>IF($T$5="SI",100%,IF(W5&gt;=W6,100%,80%))</f>
        <v>1</v>
      </c>
      <c r="U11" s="54" t="s">
        <v>18</v>
      </c>
      <c r="V11" s="55" t="s">
        <v>19</v>
      </c>
      <c r="W11" s="650" t="str">
        <f>OLE_LINK1</f>
        <v>ANUALIDADE 2025</v>
      </c>
      <c r="X11" s="650"/>
      <c r="Y11" s="650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1:40" s="6" customFormat="1" ht="39" customHeight="1" x14ac:dyDescent="0.2">
      <c r="A12" s="645" t="s">
        <v>20</v>
      </c>
      <c r="B12" s="645" t="s">
        <v>21</v>
      </c>
      <c r="C12" s="645" t="s">
        <v>22</v>
      </c>
      <c r="D12" s="645" t="s">
        <v>23</v>
      </c>
      <c r="E12" s="646" t="s">
        <v>24</v>
      </c>
      <c r="F12" s="646"/>
      <c r="G12" s="645" t="s">
        <v>25</v>
      </c>
      <c r="H12" s="651" t="s">
        <v>26</v>
      </c>
      <c r="I12" s="651" t="s">
        <v>27</v>
      </c>
      <c r="J12" s="645" t="s">
        <v>28</v>
      </c>
      <c r="K12" s="645" t="s">
        <v>29</v>
      </c>
      <c r="L12" s="645" t="s">
        <v>30</v>
      </c>
      <c r="M12" s="652" t="s">
        <v>31</v>
      </c>
      <c r="N12" s="646" t="s">
        <v>32</v>
      </c>
      <c r="O12" s="646"/>
      <c r="P12" s="646"/>
      <c r="Q12" s="646"/>
      <c r="R12" s="646" t="s">
        <v>33</v>
      </c>
      <c r="S12" s="653" t="s">
        <v>34</v>
      </c>
      <c r="T12" s="653"/>
      <c r="U12" s="654" t="s">
        <v>35</v>
      </c>
      <c r="V12" s="654" t="s">
        <v>35</v>
      </c>
      <c r="W12" s="647" t="s">
        <v>36</v>
      </c>
      <c r="X12" s="647"/>
      <c r="Y12" s="647" t="s">
        <v>37</v>
      </c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0" s="6" customFormat="1" ht="78" customHeight="1" thickTop="1" thickBot="1" x14ac:dyDescent="0.25">
      <c r="A13" s="645"/>
      <c r="B13" s="645"/>
      <c r="C13" s="645"/>
      <c r="D13" s="645"/>
      <c r="E13" s="59" t="s">
        <v>38</v>
      </c>
      <c r="F13" s="58" t="s">
        <v>39</v>
      </c>
      <c r="G13" s="645"/>
      <c r="H13" s="651"/>
      <c r="I13" s="651"/>
      <c r="J13" s="645"/>
      <c r="K13" s="645"/>
      <c r="L13" s="645"/>
      <c r="M13" s="652"/>
      <c r="N13" s="60" t="s">
        <v>40</v>
      </c>
      <c r="O13" s="60" t="s">
        <v>41</v>
      </c>
      <c r="P13" s="61" t="s">
        <v>42</v>
      </c>
      <c r="Q13" s="60" t="s">
        <v>43</v>
      </c>
      <c r="R13" s="646"/>
      <c r="S13" s="37" t="s">
        <v>35</v>
      </c>
      <c r="T13" s="62" t="s">
        <v>44</v>
      </c>
      <c r="U13" s="654"/>
      <c r="V13" s="654"/>
      <c r="W13" s="63">
        <f>L29</f>
        <v>45627</v>
      </c>
      <c r="X13" s="63">
        <f>M29</f>
        <v>45930</v>
      </c>
      <c r="Y13" s="64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</row>
    <row r="14" spans="1:40" ht="12" customHeight="1" thickTop="1" x14ac:dyDescent="0.25">
      <c r="A14" s="64"/>
      <c r="B14" s="65"/>
      <c r="C14" s="65"/>
      <c r="D14" s="66"/>
      <c r="E14" s="65"/>
      <c r="F14" s="67"/>
      <c r="G14" s="68"/>
      <c r="H14" s="69"/>
      <c r="I14" s="69"/>
      <c r="J14" s="68"/>
      <c r="K14" s="68"/>
      <c r="L14" s="70"/>
      <c r="M14" s="65"/>
      <c r="N14" s="71"/>
      <c r="O14" s="72">
        <f t="shared" ref="O14:O20" si="0">IF(ISBLANK(M14),0,IF(M14=$G$25,IF(N14&gt;$I$25,$I$25*L14,IF(N14&lt;$I$25,N14*L14,IF(L14=$J$25,N14,$I$25*L14))),IF(N14&gt;$I$26,$I$26*L14,IF(N14&lt;$I$26,N14*L14,IF(L14=$J$26,N14,$I$26*L14)))))</f>
        <v>0</v>
      </c>
      <c r="P14" s="73"/>
      <c r="Q14" s="72">
        <f t="shared" ref="Q14:Q21" si="1">SUM(O14:P14)</f>
        <v>0</v>
      </c>
      <c r="R14" s="70"/>
      <c r="S14" s="72">
        <f t="shared" ref="S14:S21" si="2">+ROUND((((($Q14/300)*Y14)*R14)*$T$11),2)</f>
        <v>0</v>
      </c>
      <c r="T14" s="74">
        <f t="shared" ref="T14:T21" si="3">S14</f>
        <v>0</v>
      </c>
      <c r="U14" s="75"/>
      <c r="V14" s="75"/>
      <c r="W14" s="63" t="str">
        <f t="shared" ref="W14:W21" si="4">IF(ISBLANK(J14)=TRUE(),"",IF(J14&gt;$X$13,"",IF(J14&gt;$W$13,J14,$W$13)))</f>
        <v/>
      </c>
      <c r="X14" s="63" t="str">
        <f t="shared" ref="X14:X21" si="5">IF(W14="","",IF(ISBLANK(K14)=TRUE(),$X$13,IF(K14&lt;$X$13,K14,$X$13)))</f>
        <v/>
      </c>
      <c r="Y14" s="76">
        <f>IF($W14="",0,IF(ISBLANK($X14)=TRUE(),360,DAYS360($W14,$X14)+1)+IF(DAY($X14)=31,VLOOKUP(MONTH($X14),[1]formula!$B$1:$D$12,3))+IF(AND(MONTH($X14)=2,DAY($X14)=28),2,0))+IF((J14=$X$13),1,0)-U14-V14</f>
        <v>0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</row>
    <row r="15" spans="1:40" ht="12" customHeight="1" x14ac:dyDescent="0.25">
      <c r="A15" s="64"/>
      <c r="B15" s="65"/>
      <c r="C15" s="65"/>
      <c r="D15" s="620"/>
      <c r="E15" s="65"/>
      <c r="F15" s="67"/>
      <c r="G15" s="68"/>
      <c r="H15" s="69"/>
      <c r="I15" s="69"/>
      <c r="J15" s="68"/>
      <c r="K15" s="68"/>
      <c r="L15" s="70"/>
      <c r="M15" s="65"/>
      <c r="N15" s="71"/>
      <c r="O15" s="72">
        <f t="shared" si="0"/>
        <v>0</v>
      </c>
      <c r="P15" s="73"/>
      <c r="Q15" s="72">
        <f t="shared" si="1"/>
        <v>0</v>
      </c>
      <c r="R15" s="70"/>
      <c r="S15" s="72">
        <f t="shared" si="2"/>
        <v>0</v>
      </c>
      <c r="T15" s="74">
        <f t="shared" si="3"/>
        <v>0</v>
      </c>
      <c r="U15" s="75"/>
      <c r="V15" s="75"/>
      <c r="W15" s="63" t="str">
        <f t="shared" si="4"/>
        <v/>
      </c>
      <c r="X15" s="63" t="str">
        <f t="shared" si="5"/>
        <v/>
      </c>
      <c r="Y15" s="76">
        <f>IF($W15="",0,IF(ISBLANK($X15)=TRUE(),360,DAYS360($W15,$X15)+1)+IF(DAY($X15)=31,VLOOKUP(MONTH($X15),[1]formula!$B$1:$D$12,3))+IF(AND(MONTH($X15)=2,DAY($X15)=28),2,0))+IF((J15=$X$13),1,0)-U15-V15</f>
        <v>0</v>
      </c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</row>
    <row r="16" spans="1:40" ht="12" customHeight="1" x14ac:dyDescent="0.25">
      <c r="A16" s="64"/>
      <c r="B16" s="65"/>
      <c r="C16" s="65"/>
      <c r="D16" s="620"/>
      <c r="E16" s="65"/>
      <c r="F16" s="67"/>
      <c r="G16" s="68"/>
      <c r="H16" s="69"/>
      <c r="I16" s="69"/>
      <c r="J16" s="68"/>
      <c r="K16" s="68"/>
      <c r="L16" s="70"/>
      <c r="M16" s="65"/>
      <c r="N16" s="71"/>
      <c r="O16" s="72">
        <f t="shared" si="0"/>
        <v>0</v>
      </c>
      <c r="P16" s="73"/>
      <c r="Q16" s="72">
        <f t="shared" si="1"/>
        <v>0</v>
      </c>
      <c r="R16" s="70"/>
      <c r="S16" s="72">
        <f t="shared" si="2"/>
        <v>0</v>
      </c>
      <c r="T16" s="74">
        <f t="shared" si="3"/>
        <v>0</v>
      </c>
      <c r="U16" s="75"/>
      <c r="V16" s="75"/>
      <c r="W16" s="63" t="str">
        <f t="shared" si="4"/>
        <v/>
      </c>
      <c r="X16" s="63" t="str">
        <f t="shared" si="5"/>
        <v/>
      </c>
      <c r="Y16" s="76">
        <f>IF($W16="",0,IF(ISBLANK($X16)=TRUE(),360,DAYS360($W16,$X16)+1)+IF(DAY($X16)=31,VLOOKUP(MONTH($X16),[1]formula!$B$1:$D$12,3))+IF(AND(MONTH($X16)=2,DAY($X16)=28),2,0))+IF((J16=$X$13),1,0)-U16-V16</f>
        <v>0</v>
      </c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</row>
    <row r="17" spans="1:40" ht="12" customHeight="1" x14ac:dyDescent="0.25">
      <c r="A17" s="64"/>
      <c r="B17" s="65"/>
      <c r="C17" s="65"/>
      <c r="D17" s="620"/>
      <c r="E17" s="65"/>
      <c r="F17" s="67"/>
      <c r="G17" s="68"/>
      <c r="H17" s="69"/>
      <c r="I17" s="69"/>
      <c r="J17" s="68"/>
      <c r="K17" s="68"/>
      <c r="L17" s="70"/>
      <c r="M17" s="65"/>
      <c r="N17" s="71"/>
      <c r="O17" s="72">
        <f t="shared" si="0"/>
        <v>0</v>
      </c>
      <c r="P17" s="73"/>
      <c r="Q17" s="72">
        <f t="shared" si="1"/>
        <v>0</v>
      </c>
      <c r="R17" s="70"/>
      <c r="S17" s="72">
        <f t="shared" si="2"/>
        <v>0</v>
      </c>
      <c r="T17" s="74">
        <f t="shared" si="3"/>
        <v>0</v>
      </c>
      <c r="U17" s="75"/>
      <c r="V17" s="75"/>
      <c r="W17" s="63" t="str">
        <f t="shared" si="4"/>
        <v/>
      </c>
      <c r="X17" s="63" t="str">
        <f t="shared" si="5"/>
        <v/>
      </c>
      <c r="Y17" s="76">
        <f>IF($W17="",0,IF(ISBLANK($X17)=TRUE(),360,DAYS360($W17,$X17)+1)+IF(DAY($X17)=31,VLOOKUP(MONTH($X17),[1]formula!$B$1:$D$12,3))+IF(AND(MONTH($X17)=2,DAY($X17)=28),2,0))+IF((J17=$X$13),1,0)-U17-V17</f>
        <v>0</v>
      </c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</row>
    <row r="18" spans="1:40" ht="12" customHeight="1" x14ac:dyDescent="0.25">
      <c r="A18" s="64"/>
      <c r="B18" s="65"/>
      <c r="C18" s="65"/>
      <c r="D18" s="620"/>
      <c r="E18" s="65"/>
      <c r="F18" s="67"/>
      <c r="G18" s="68"/>
      <c r="H18" s="69"/>
      <c r="I18" s="69"/>
      <c r="J18" s="68"/>
      <c r="K18" s="68"/>
      <c r="L18" s="70"/>
      <c r="M18" s="65"/>
      <c r="N18" s="71"/>
      <c r="O18" s="72">
        <f t="shared" si="0"/>
        <v>0</v>
      </c>
      <c r="P18" s="73"/>
      <c r="Q18" s="72">
        <f t="shared" si="1"/>
        <v>0</v>
      </c>
      <c r="R18" s="70"/>
      <c r="S18" s="72">
        <f t="shared" si="2"/>
        <v>0</v>
      </c>
      <c r="T18" s="74">
        <f t="shared" si="3"/>
        <v>0</v>
      </c>
      <c r="U18" s="75"/>
      <c r="V18" s="75"/>
      <c r="W18" s="63" t="str">
        <f t="shared" si="4"/>
        <v/>
      </c>
      <c r="X18" s="63" t="str">
        <f t="shared" si="5"/>
        <v/>
      </c>
      <c r="Y18" s="76">
        <f>IF($W18="",0,IF(ISBLANK($X18)=TRUE(),360,DAYS360($W18,$X18)+1)+IF(DAY($X18)=31,VLOOKUP(MONTH($X18),[1]formula!$B$1:$D$12,3))+IF(AND(MONTH($X18)=2,DAY($X18)=28),2,0))+IF((J18=$X$13),1,0)-U18-V18</f>
        <v>0</v>
      </c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</row>
    <row r="19" spans="1:40" ht="12" customHeight="1" x14ac:dyDescent="0.25">
      <c r="A19" s="64"/>
      <c r="B19" s="65"/>
      <c r="C19" s="65"/>
      <c r="D19" s="69"/>
      <c r="E19" s="65"/>
      <c r="F19" s="67"/>
      <c r="G19" s="68"/>
      <c r="H19" s="69"/>
      <c r="I19" s="69"/>
      <c r="J19" s="68"/>
      <c r="K19" s="68"/>
      <c r="L19" s="70"/>
      <c r="M19" s="65"/>
      <c r="N19" s="71"/>
      <c r="O19" s="72">
        <f t="shared" si="0"/>
        <v>0</v>
      </c>
      <c r="P19" s="71"/>
      <c r="Q19" s="72">
        <f t="shared" si="1"/>
        <v>0</v>
      </c>
      <c r="R19" s="70"/>
      <c r="S19" s="72">
        <f t="shared" si="2"/>
        <v>0</v>
      </c>
      <c r="T19" s="74">
        <f t="shared" si="3"/>
        <v>0</v>
      </c>
      <c r="U19" s="75"/>
      <c r="V19" s="75"/>
      <c r="W19" s="63" t="str">
        <f t="shared" si="4"/>
        <v/>
      </c>
      <c r="X19" s="63" t="str">
        <f t="shared" si="5"/>
        <v/>
      </c>
      <c r="Y19" s="76">
        <f>IF($W19="",0,IF(ISBLANK($X19)=TRUE(),360,DAYS360($W19,$X19)+1)+IF(DAY($X19)=31,VLOOKUP(MONTH($X19),[1]formula!$B$1:$D$12,3))+IF(AND(MONTH($X19)=2,DAY($X19)=28),2,0))+IF((J19=$X$13),1,0)-U19-V19</f>
        <v>0</v>
      </c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</row>
    <row r="20" spans="1:40" ht="12" customHeight="1" x14ac:dyDescent="0.25">
      <c r="A20" s="64"/>
      <c r="B20" s="65"/>
      <c r="C20" s="65"/>
      <c r="D20" s="620"/>
      <c r="E20" s="65"/>
      <c r="F20" s="67"/>
      <c r="G20" s="68"/>
      <c r="H20" s="69"/>
      <c r="I20" s="69"/>
      <c r="J20" s="68"/>
      <c r="K20" s="68"/>
      <c r="L20" s="70"/>
      <c r="M20" s="65"/>
      <c r="N20" s="71"/>
      <c r="O20" s="72">
        <f t="shared" si="0"/>
        <v>0</v>
      </c>
      <c r="P20" s="71"/>
      <c r="Q20" s="72">
        <f t="shared" si="1"/>
        <v>0</v>
      </c>
      <c r="R20" s="70"/>
      <c r="S20" s="72">
        <f t="shared" si="2"/>
        <v>0</v>
      </c>
      <c r="T20" s="74">
        <f t="shared" si="3"/>
        <v>0</v>
      </c>
      <c r="U20" s="75"/>
      <c r="V20" s="75"/>
      <c r="W20" s="63" t="str">
        <f t="shared" si="4"/>
        <v/>
      </c>
      <c r="X20" s="63" t="str">
        <f t="shared" si="5"/>
        <v/>
      </c>
      <c r="Y20" s="76">
        <f>IF($W20="",0,IF(ISBLANK($X20)=TRUE(),360,DAYS360($W20,$X20)+1)+IF(DAY($X20)=31,VLOOKUP(MONTH($X20),[1]formula!$B$1:$D$12,3))+IF(AND(MONTH($X20)=2,DAY($X20)=28),2,0))+IF((J20=$X$13),1,0)-U20-V20</f>
        <v>0</v>
      </c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</row>
    <row r="21" spans="1:40" ht="12" customHeight="1" x14ac:dyDescent="0.25">
      <c r="A21" s="64"/>
      <c r="B21" s="65"/>
      <c r="C21" s="65"/>
      <c r="D21" s="69"/>
      <c r="E21" s="65"/>
      <c r="F21" s="67"/>
      <c r="G21" s="68"/>
      <c r="H21" s="69"/>
      <c r="I21" s="69"/>
      <c r="J21" s="68"/>
      <c r="K21" s="68"/>
      <c r="L21" s="70"/>
      <c r="M21" s="65"/>
      <c r="N21" s="69"/>
      <c r="O21" s="72">
        <f>IF(ISBLANK(M21),0,IF(M21=$G$25,SUM(IF(N21&gt;$I$25,$I$25*L21,IF(L21=$J$25,N21,$I$25*L21))),SUM(IF(N21&gt;$I$26,$I$26*L21,IF(L21=$J$25,N21,$I$26*L21)))))</f>
        <v>0</v>
      </c>
      <c r="P21" s="69"/>
      <c r="Q21" s="78">
        <f t="shared" si="1"/>
        <v>0</v>
      </c>
      <c r="R21" s="79"/>
      <c r="S21" s="72">
        <f t="shared" si="2"/>
        <v>0</v>
      </c>
      <c r="T21" s="80">
        <f t="shared" si="3"/>
        <v>0</v>
      </c>
      <c r="U21" s="75"/>
      <c r="V21" s="75"/>
      <c r="W21" s="63" t="str">
        <f t="shared" si="4"/>
        <v/>
      </c>
      <c r="X21" s="63" t="str">
        <f t="shared" si="5"/>
        <v/>
      </c>
      <c r="Y21" s="76">
        <f>IF($W21="",0,IF(ISBLANK($X21)=TRUE(),360,DAYS360($W21,$X21)+1)+IF(DAY($X21)=31,VLOOKUP(MONTH($X21),[1]formula!$B$1:$D$12,3))+IF(AND(MONTH($X21)=2,DAY($X21)=28),2,0))+IF((J21=$X$13),1,0)-U21-V21</f>
        <v>0</v>
      </c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</row>
    <row r="22" spans="1:40" s="5" customFormat="1" ht="12" customHeight="1" x14ac:dyDescent="0.2">
      <c r="C22" s="81" t="s">
        <v>284</v>
      </c>
      <c r="F22" s="82"/>
      <c r="G22" s="83"/>
      <c r="I22" s="83"/>
      <c r="J22" s="83"/>
      <c r="K22" s="84"/>
      <c r="L22" s="84"/>
      <c r="M22" s="83"/>
      <c r="N22" s="72">
        <f>SUM(N14:N21)</f>
        <v>0</v>
      </c>
      <c r="O22" s="72">
        <f>SUM(O14:O21)</f>
        <v>0</v>
      </c>
      <c r="P22" s="72">
        <f>SUM(P14:P21)</f>
        <v>0</v>
      </c>
      <c r="Q22" s="72">
        <f>SUM(Q14:Q21)</f>
        <v>0</v>
      </c>
      <c r="R22" s="85"/>
      <c r="S22" s="86">
        <f>SUM(S14:S21)</f>
        <v>0</v>
      </c>
      <c r="T22" s="87">
        <f>SUM(T14:T21)</f>
        <v>0</v>
      </c>
      <c r="U22" s="88">
        <f>SUM(U13:U21)</f>
        <v>0</v>
      </c>
      <c r="V22" s="88">
        <f>SUM(V13:V21)</f>
        <v>0</v>
      </c>
      <c r="W22" s="89"/>
      <c r="X22" s="89"/>
      <c r="Y22" s="8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</row>
    <row r="23" spans="1:40" s="5" customFormat="1" ht="12" customHeight="1" x14ac:dyDescent="0.2">
      <c r="C23" s="90" t="s">
        <v>54</v>
      </c>
      <c r="F23" s="91"/>
      <c r="G23" s="648"/>
      <c r="H23" s="649" t="s">
        <v>55</v>
      </c>
      <c r="I23" s="649"/>
      <c r="J23" s="92"/>
      <c r="K23" s="93"/>
      <c r="L23" s="93"/>
      <c r="M23" s="92"/>
      <c r="N23" s="94"/>
      <c r="O23" s="94"/>
      <c r="P23" s="94"/>
      <c r="Q23" s="92"/>
      <c r="R23" s="95"/>
      <c r="S23" s="95"/>
      <c r="T23" s="95"/>
      <c r="U23" s="2"/>
      <c r="V23" s="2"/>
      <c r="W23" s="77"/>
      <c r="X23" s="77"/>
      <c r="Y23" s="96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</row>
    <row r="24" spans="1:40" s="5" customFormat="1" ht="12" customHeight="1" x14ac:dyDescent="0.2">
      <c r="C24" s="97" t="s">
        <v>56</v>
      </c>
      <c r="E24" s="91"/>
      <c r="F24" s="91"/>
      <c r="G24" s="648"/>
      <c r="H24" s="98" t="s">
        <v>57</v>
      </c>
      <c r="I24" s="98" t="s">
        <v>58</v>
      </c>
      <c r="J24" s="92"/>
      <c r="K24" s="93"/>
      <c r="L24" s="92"/>
      <c r="M24" s="92"/>
      <c r="N24" s="93"/>
      <c r="O24" s="93"/>
      <c r="P24" s="92"/>
      <c r="Q24" s="92"/>
      <c r="R24" s="92"/>
      <c r="S24" s="92"/>
      <c r="T24" s="92"/>
      <c r="U24" s="93"/>
      <c r="V24" s="93"/>
      <c r="W24" s="99"/>
      <c r="X24" s="77"/>
      <c r="Y24" s="96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</row>
    <row r="25" spans="1:40" s="5" customFormat="1" ht="12" customHeight="1" x14ac:dyDescent="0.2">
      <c r="C25" s="97" t="s">
        <v>59</v>
      </c>
      <c r="E25" s="91"/>
      <c r="F25" s="91"/>
      <c r="G25" s="100" t="s">
        <v>47</v>
      </c>
      <c r="H25" s="100">
        <v>1500</v>
      </c>
      <c r="I25" s="100">
        <v>18000</v>
      </c>
      <c r="J25" s="101">
        <v>1</v>
      </c>
      <c r="K25" s="93"/>
      <c r="L25" s="92"/>
      <c r="M25" s="92"/>
      <c r="N25" s="93"/>
      <c r="O25" s="93"/>
      <c r="P25" s="92"/>
      <c r="Q25" s="92"/>
      <c r="R25" s="92"/>
      <c r="S25" s="92"/>
      <c r="T25" s="92"/>
      <c r="U25" s="93"/>
      <c r="V25" s="93"/>
      <c r="W25" s="99"/>
      <c r="X25" s="77"/>
      <c r="Y25" s="96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</row>
    <row r="26" spans="1:40" s="5" customFormat="1" ht="12" customHeight="1" x14ac:dyDescent="0.2">
      <c r="C26" s="102" t="s">
        <v>60</v>
      </c>
      <c r="E26" s="91"/>
      <c r="F26" s="91"/>
      <c r="G26" s="100" t="s">
        <v>53</v>
      </c>
      <c r="H26" s="100">
        <v>1200</v>
      </c>
      <c r="I26" s="100">
        <v>14400</v>
      </c>
      <c r="J26" s="101">
        <v>1</v>
      </c>
      <c r="K26" s="93"/>
      <c r="L26" s="92"/>
      <c r="M26" s="92"/>
      <c r="N26" s="93"/>
      <c r="O26" s="93"/>
      <c r="P26" s="92"/>
      <c r="Q26" s="92"/>
      <c r="R26" s="92"/>
      <c r="S26" s="92"/>
      <c r="T26" s="92"/>
      <c r="U26" s="93"/>
      <c r="V26" s="93"/>
      <c r="W26" s="99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</row>
    <row r="27" spans="1:40" ht="25.5" customHeight="1" x14ac:dyDescent="0.25">
      <c r="A27" s="663" t="s">
        <v>61</v>
      </c>
      <c r="B27" s="663"/>
      <c r="C27" s="663"/>
      <c r="D27" s="663"/>
      <c r="E27" s="663"/>
      <c r="F27" s="663"/>
      <c r="G27" s="663"/>
      <c r="H27" s="663"/>
      <c r="I27" s="663"/>
      <c r="J27" s="663"/>
      <c r="K27" s="663"/>
      <c r="L27" s="664" t="s">
        <v>62</v>
      </c>
      <c r="M27" s="664"/>
      <c r="N27" s="664"/>
      <c r="O27" s="664"/>
      <c r="P27" s="665" t="s">
        <v>63</v>
      </c>
      <c r="Q27" s="666" t="s">
        <v>64</v>
      </c>
      <c r="T27" s="2"/>
    </row>
    <row r="28" spans="1:40" ht="51" customHeight="1" x14ac:dyDescent="0.25">
      <c r="A28" s="646" t="s">
        <v>65</v>
      </c>
      <c r="B28" s="646" t="s">
        <v>66</v>
      </c>
      <c r="C28" s="667" t="s">
        <v>23</v>
      </c>
      <c r="D28" s="646" t="s">
        <v>24</v>
      </c>
      <c r="E28" s="646"/>
      <c r="F28" s="646" t="s">
        <v>25</v>
      </c>
      <c r="G28" s="651" t="s">
        <v>26</v>
      </c>
      <c r="H28" s="655" t="s">
        <v>67</v>
      </c>
      <c r="I28" s="646" t="s">
        <v>68</v>
      </c>
      <c r="J28" s="646" t="s">
        <v>29</v>
      </c>
      <c r="K28" s="645" t="s">
        <v>30</v>
      </c>
      <c r="L28" s="646" t="s">
        <v>69</v>
      </c>
      <c r="M28" s="646"/>
      <c r="N28" s="646" t="s">
        <v>70</v>
      </c>
      <c r="O28" s="646" t="s">
        <v>71</v>
      </c>
      <c r="P28" s="665"/>
      <c r="Q28" s="666"/>
      <c r="T28" s="2"/>
    </row>
    <row r="29" spans="1:40" ht="67.5" customHeight="1" x14ac:dyDescent="0.25">
      <c r="A29" s="646"/>
      <c r="B29" s="646"/>
      <c r="C29" s="667"/>
      <c r="D29" s="59" t="s">
        <v>38</v>
      </c>
      <c r="E29" s="58" t="s">
        <v>39</v>
      </c>
      <c r="F29" s="646"/>
      <c r="G29" s="651"/>
      <c r="H29" s="655"/>
      <c r="I29" s="646"/>
      <c r="J29" s="646"/>
      <c r="K29" s="645"/>
      <c r="L29" s="103">
        <v>45627</v>
      </c>
      <c r="M29" s="103">
        <v>45930</v>
      </c>
      <c r="N29" s="646"/>
      <c r="O29" s="646"/>
      <c r="P29" s="665"/>
      <c r="Q29" s="666"/>
      <c r="T29" s="2"/>
    </row>
    <row r="30" spans="1:40" ht="21.75" customHeight="1" x14ac:dyDescent="0.25">
      <c r="A30" s="104"/>
      <c r="B30" s="104"/>
      <c r="C30" s="104"/>
      <c r="D30" s="69"/>
      <c r="E30" s="105"/>
      <c r="F30" s="106"/>
      <c r="G30" s="69"/>
      <c r="H30" s="69"/>
      <c r="I30" s="107"/>
      <c r="J30" s="107"/>
      <c r="K30" s="67"/>
      <c r="L30" s="103" t="str">
        <f t="shared" ref="L30:L61" si="6">IF(ISBLANK(I30)=TRUE(),"",IF(AND(J30&lt;$L$29,ISBLANK(J30)=FALSE()),"",IF(I30&lt;$L$29,$L$29,I30)))</f>
        <v/>
      </c>
      <c r="M30" s="103" t="str">
        <f t="shared" ref="M30:M61" si="7">IF(AND(ISBLANK(I30),ISBLANK(J30)),"",(IF(ISBLANK(J30)=TRUE(),$M$29,IF(J30&lt;$L$29," ",IF(J30&gt;$M$29,$M$29,J30)))))</f>
        <v/>
      </c>
      <c r="N30" s="58">
        <f>IF($L30="",0,IF(ISBLANK($M30)=TRUE(),360,DAYS360($L30,$M30)+1)+IF(DAY($M30)=31,VLOOKUP(MONTH($M30),[2]formula!$B$1:$D$12,3))+IF(AND(MONTH($M30)=2,DAY($M30)=28),2,0))</f>
        <v>0</v>
      </c>
      <c r="O30" s="108">
        <f>+ROUND(((2000/300)*N30*K30),2)</f>
        <v>0</v>
      </c>
      <c r="P30" s="109"/>
      <c r="Q30" s="110"/>
      <c r="T30" s="2"/>
    </row>
    <row r="31" spans="1:40" ht="21.75" customHeight="1" x14ac:dyDescent="0.25">
      <c r="A31" s="104"/>
      <c r="B31" s="104"/>
      <c r="C31" s="104"/>
      <c r="D31" s="69"/>
      <c r="E31" s="105"/>
      <c r="F31" s="106"/>
      <c r="G31" s="69"/>
      <c r="H31" s="69"/>
      <c r="I31" s="107"/>
      <c r="J31" s="107"/>
      <c r="K31" s="67"/>
      <c r="L31" s="103" t="str">
        <f t="shared" si="6"/>
        <v/>
      </c>
      <c r="M31" s="103" t="str">
        <f t="shared" si="7"/>
        <v/>
      </c>
      <c r="N31" s="58">
        <f>IF($L31="",0,IF(ISBLANK($M31)=TRUE(),360,DAYS360($L31,$M31)+1)+IF(DAY($M31)=31,VLOOKUP(MONTH($M31),[2]formula!$B$1:$D$12,3))+IF(AND(MONTH($M31)=2,DAY($M31)=28),2,0))</f>
        <v>0</v>
      </c>
      <c r="O31" s="108">
        <f t="shared" ref="O31:O90" si="8">+ROUND(((2000/300)*N31*K31),2)</f>
        <v>0</v>
      </c>
      <c r="P31" s="109"/>
      <c r="Q31" s="110"/>
      <c r="T31" s="2"/>
    </row>
    <row r="32" spans="1:40" ht="21.75" customHeight="1" x14ac:dyDescent="0.25">
      <c r="A32" s="104"/>
      <c r="B32" s="104"/>
      <c r="C32" s="104"/>
      <c r="D32" s="69"/>
      <c r="E32" s="105"/>
      <c r="F32" s="106"/>
      <c r="G32" s="69"/>
      <c r="H32" s="69"/>
      <c r="I32" s="107"/>
      <c r="J32" s="107"/>
      <c r="K32" s="67"/>
      <c r="L32" s="103" t="str">
        <f t="shared" si="6"/>
        <v/>
      </c>
      <c r="M32" s="103" t="str">
        <f t="shared" si="7"/>
        <v/>
      </c>
      <c r="N32" s="58">
        <f>IF($L32="",0,IF(ISBLANK($M32)=TRUE(),360,DAYS360($L32,$M32)+1)+IF(DAY($M32)=31,VLOOKUP(MONTH($M32),[2]formula!$B$1:$D$12,3))+IF(AND(MONTH($M32)=2,DAY($M32)=28),2,0))</f>
        <v>0</v>
      </c>
      <c r="O32" s="108">
        <f t="shared" si="8"/>
        <v>0</v>
      </c>
      <c r="P32" s="109"/>
      <c r="Q32" s="110"/>
      <c r="T32" s="2"/>
    </row>
    <row r="33" spans="1:20" ht="21.75" customHeight="1" x14ac:dyDescent="0.25">
      <c r="A33" s="104"/>
      <c r="B33" s="104"/>
      <c r="C33" s="104"/>
      <c r="D33" s="69"/>
      <c r="E33" s="105"/>
      <c r="F33" s="106"/>
      <c r="G33" s="69"/>
      <c r="H33" s="69"/>
      <c r="I33" s="107"/>
      <c r="J33" s="107"/>
      <c r="K33" s="67"/>
      <c r="L33" s="103" t="str">
        <f t="shared" si="6"/>
        <v/>
      </c>
      <c r="M33" s="103" t="str">
        <f t="shared" si="7"/>
        <v/>
      </c>
      <c r="N33" s="58">
        <f>IF($L33="",0,IF(ISBLANK($M33)=TRUE(),360,DAYS360($L33,$M33)+1)+IF(DAY($M33)=31,VLOOKUP(MONTH($M33),[2]formula!$B$1:$D$12,3))+IF(AND(MONTH($M33)=2,DAY($M33)=28),2,0))</f>
        <v>0</v>
      </c>
      <c r="O33" s="108">
        <f t="shared" si="8"/>
        <v>0</v>
      </c>
      <c r="P33" s="109"/>
      <c r="Q33" s="110"/>
      <c r="T33" s="2"/>
    </row>
    <row r="34" spans="1:20" ht="21.75" customHeight="1" x14ac:dyDescent="0.25">
      <c r="A34" s="104"/>
      <c r="B34" s="104"/>
      <c r="C34" s="104"/>
      <c r="D34" s="69"/>
      <c r="E34" s="105"/>
      <c r="F34" s="106"/>
      <c r="G34" s="69"/>
      <c r="H34" s="69"/>
      <c r="I34" s="107"/>
      <c r="J34" s="107"/>
      <c r="K34" s="67"/>
      <c r="L34" s="103" t="str">
        <f t="shared" si="6"/>
        <v/>
      </c>
      <c r="M34" s="103" t="str">
        <f t="shared" si="7"/>
        <v/>
      </c>
      <c r="N34" s="58">
        <f>IF($L34="",0,IF(ISBLANK($M34)=TRUE(),360,DAYS360($L34,$M34)+1)+IF(DAY($M34)=31,VLOOKUP(MONTH($M34),[2]formula!$B$1:$D$12,3))+IF(AND(MONTH($M34)=2,DAY($M34)=28),2,0))</f>
        <v>0</v>
      </c>
      <c r="O34" s="108">
        <f t="shared" si="8"/>
        <v>0</v>
      </c>
      <c r="P34" s="109"/>
      <c r="Q34" s="110"/>
      <c r="T34" s="2"/>
    </row>
    <row r="35" spans="1:20" ht="21.75" customHeight="1" x14ac:dyDescent="0.25">
      <c r="A35" s="104"/>
      <c r="B35" s="104"/>
      <c r="C35" s="104"/>
      <c r="D35" s="69"/>
      <c r="E35" s="105"/>
      <c r="F35" s="106"/>
      <c r="G35" s="69"/>
      <c r="H35" s="69"/>
      <c r="I35" s="107"/>
      <c r="J35" s="107"/>
      <c r="K35" s="67"/>
      <c r="L35" s="103" t="str">
        <f t="shared" si="6"/>
        <v/>
      </c>
      <c r="M35" s="103" t="str">
        <f t="shared" si="7"/>
        <v/>
      </c>
      <c r="N35" s="58">
        <f>IF($L35="",0,IF(ISBLANK($M35)=TRUE(),360,DAYS360($L35,$M35)+1)+IF(DAY($M35)=31,VLOOKUP(MONTH($M35),[2]formula!$B$1:$D$12,3))+IF(AND(MONTH($M35)=2,DAY($M35)=28),2,0))</f>
        <v>0</v>
      </c>
      <c r="O35" s="108">
        <f t="shared" si="8"/>
        <v>0</v>
      </c>
      <c r="P35" s="109"/>
      <c r="Q35" s="110"/>
      <c r="T35" s="2"/>
    </row>
    <row r="36" spans="1:20" ht="21.75" customHeight="1" x14ac:dyDescent="0.25">
      <c r="A36" s="104"/>
      <c r="B36" s="104"/>
      <c r="C36" s="104"/>
      <c r="D36" s="69"/>
      <c r="E36" s="105"/>
      <c r="F36" s="106"/>
      <c r="G36" s="69"/>
      <c r="H36" s="69"/>
      <c r="I36" s="107"/>
      <c r="J36" s="107"/>
      <c r="K36" s="67"/>
      <c r="L36" s="103" t="str">
        <f t="shared" si="6"/>
        <v/>
      </c>
      <c r="M36" s="103" t="str">
        <f t="shared" si="7"/>
        <v/>
      </c>
      <c r="N36" s="58">
        <f>IF($L36="",0,IF(ISBLANK($M36)=TRUE(),360,DAYS360($L36,$M36)+1)+IF(DAY($M36)=31,VLOOKUP(MONTH($M36),[2]formula!$B$1:$D$12,3))+IF(AND(MONTH($M36)=2,DAY($M36)=28),2,0))</f>
        <v>0</v>
      </c>
      <c r="O36" s="108">
        <f t="shared" si="8"/>
        <v>0</v>
      </c>
      <c r="P36" s="109"/>
      <c r="Q36" s="110"/>
      <c r="T36" s="2"/>
    </row>
    <row r="37" spans="1:20" ht="21.75" customHeight="1" x14ac:dyDescent="0.25">
      <c r="A37" s="104"/>
      <c r="B37" s="104"/>
      <c r="C37" s="104"/>
      <c r="D37" s="69"/>
      <c r="E37" s="105"/>
      <c r="F37" s="106"/>
      <c r="G37" s="69"/>
      <c r="H37" s="69"/>
      <c r="I37" s="107"/>
      <c r="J37" s="107"/>
      <c r="K37" s="67"/>
      <c r="L37" s="103" t="str">
        <f t="shared" si="6"/>
        <v/>
      </c>
      <c r="M37" s="103" t="str">
        <f t="shared" si="7"/>
        <v/>
      </c>
      <c r="N37" s="58">
        <f>IF($L37="",0,IF(ISBLANK($M37)=TRUE(),360,DAYS360($L37,$M37)+1)+IF(DAY($M37)=31,VLOOKUP(MONTH($M37),[2]formula!$B$1:$D$12,3))+IF(AND(MONTH($M37)=2,DAY($M37)=28),2,0))</f>
        <v>0</v>
      </c>
      <c r="O37" s="108">
        <f t="shared" si="8"/>
        <v>0</v>
      </c>
      <c r="P37" s="109"/>
      <c r="Q37" s="110"/>
      <c r="T37" s="2"/>
    </row>
    <row r="38" spans="1:20" ht="21.75" customHeight="1" x14ac:dyDescent="0.25">
      <c r="A38" s="104"/>
      <c r="B38" s="104"/>
      <c r="C38" s="104"/>
      <c r="D38" s="69"/>
      <c r="E38" s="105"/>
      <c r="F38" s="106"/>
      <c r="G38" s="69"/>
      <c r="H38" s="69"/>
      <c r="I38" s="107"/>
      <c r="J38" s="107"/>
      <c r="K38" s="67"/>
      <c r="L38" s="103" t="str">
        <f t="shared" si="6"/>
        <v/>
      </c>
      <c r="M38" s="103" t="str">
        <f t="shared" si="7"/>
        <v/>
      </c>
      <c r="N38" s="58">
        <f>IF($L38="",0,IF(ISBLANK($M38)=TRUE(),360,DAYS360($L38,$M38)+1)+IF(DAY($M38)=31,VLOOKUP(MONTH($M38),[2]formula!$B$1:$D$12,3))+IF(AND(MONTH($M38)=2,DAY($M38)=28),2,0))</f>
        <v>0</v>
      </c>
      <c r="O38" s="108">
        <f t="shared" si="8"/>
        <v>0</v>
      </c>
      <c r="P38" s="109"/>
      <c r="Q38" s="110"/>
      <c r="T38" s="2"/>
    </row>
    <row r="39" spans="1:20" ht="21.75" customHeight="1" x14ac:dyDescent="0.25">
      <c r="A39" s="104"/>
      <c r="B39" s="104"/>
      <c r="C39" s="104"/>
      <c r="D39" s="69"/>
      <c r="E39" s="105"/>
      <c r="F39" s="106"/>
      <c r="G39" s="69"/>
      <c r="H39" s="69"/>
      <c r="I39" s="107"/>
      <c r="J39" s="107"/>
      <c r="K39" s="67"/>
      <c r="L39" s="103" t="str">
        <f t="shared" si="6"/>
        <v/>
      </c>
      <c r="M39" s="103" t="str">
        <f t="shared" si="7"/>
        <v/>
      </c>
      <c r="N39" s="58">
        <f>IF($L39="",0,IF(ISBLANK($M39)=TRUE(),360,DAYS360($L39,$M39)+1)+IF(DAY($M39)=31,VLOOKUP(MONTH($M39),[2]formula!$B$1:$D$12,3))+IF(AND(MONTH($M39)=2,DAY($M39)=28),2,0))</f>
        <v>0</v>
      </c>
      <c r="O39" s="108">
        <f t="shared" si="8"/>
        <v>0</v>
      </c>
      <c r="P39" s="109"/>
      <c r="Q39" s="110"/>
      <c r="T39" s="2"/>
    </row>
    <row r="40" spans="1:20" ht="21.75" customHeight="1" x14ac:dyDescent="0.25">
      <c r="A40" s="104"/>
      <c r="B40" s="104"/>
      <c r="C40" s="104"/>
      <c r="D40" s="69"/>
      <c r="E40" s="105"/>
      <c r="F40" s="106"/>
      <c r="G40" s="69"/>
      <c r="H40" s="69"/>
      <c r="I40" s="107"/>
      <c r="J40" s="107"/>
      <c r="K40" s="67"/>
      <c r="L40" s="103" t="str">
        <f t="shared" si="6"/>
        <v/>
      </c>
      <c r="M40" s="103" t="str">
        <f t="shared" si="7"/>
        <v/>
      </c>
      <c r="N40" s="58">
        <f>IF($L40="",0,IF(ISBLANK($M40)=TRUE(),360,DAYS360($L40,$M40)+1)+IF(DAY($M40)=31,VLOOKUP(MONTH($M40),[2]formula!$B$1:$D$12,3))+IF(AND(MONTH($M40)=2,DAY($M40)=28),2,0))</f>
        <v>0</v>
      </c>
      <c r="O40" s="108">
        <f t="shared" si="8"/>
        <v>0</v>
      </c>
      <c r="P40" s="109"/>
      <c r="Q40" s="110"/>
      <c r="T40" s="2"/>
    </row>
    <row r="41" spans="1:20" ht="21.75" customHeight="1" x14ac:dyDescent="0.25">
      <c r="A41" s="104"/>
      <c r="B41" s="104"/>
      <c r="C41" s="104"/>
      <c r="D41" s="69"/>
      <c r="E41" s="105"/>
      <c r="F41" s="106"/>
      <c r="G41" s="69"/>
      <c r="H41" s="69"/>
      <c r="I41" s="107"/>
      <c r="J41" s="107"/>
      <c r="K41" s="67"/>
      <c r="L41" s="103" t="str">
        <f t="shared" si="6"/>
        <v/>
      </c>
      <c r="M41" s="103" t="str">
        <f t="shared" si="7"/>
        <v/>
      </c>
      <c r="N41" s="58">
        <f>IF($L41="",0,IF(ISBLANK($M41)=TRUE(),360,DAYS360($L41,$M41)+1)+IF(DAY($M41)=31,VLOOKUP(MONTH($M41),[2]formula!$B$1:$D$12,3))+IF(AND(MONTH($M41)=2,DAY($M41)=28),2,0))</f>
        <v>0</v>
      </c>
      <c r="O41" s="108">
        <f t="shared" si="8"/>
        <v>0</v>
      </c>
      <c r="P41" s="109"/>
      <c r="Q41" s="110"/>
      <c r="T41" s="2"/>
    </row>
    <row r="42" spans="1:20" ht="21.75" customHeight="1" x14ac:dyDescent="0.25">
      <c r="A42" s="104"/>
      <c r="B42" s="104"/>
      <c r="C42" s="104"/>
      <c r="D42" s="69"/>
      <c r="E42" s="105"/>
      <c r="F42" s="106"/>
      <c r="G42" s="69"/>
      <c r="H42" s="69"/>
      <c r="I42" s="107"/>
      <c r="J42" s="107"/>
      <c r="K42" s="67"/>
      <c r="L42" s="103" t="str">
        <f t="shared" si="6"/>
        <v/>
      </c>
      <c r="M42" s="103" t="str">
        <f t="shared" si="7"/>
        <v/>
      </c>
      <c r="N42" s="58">
        <f>IF($L42="",0,IF(ISBLANK($M42)=TRUE(),360,DAYS360($L42,$M42)+1)+IF(DAY($M42)=31,VLOOKUP(MONTH($M42),[2]formula!$B$1:$D$12,3))+IF(AND(MONTH($M42)=2,DAY($M42)=28),2,0))</f>
        <v>0</v>
      </c>
      <c r="O42" s="108">
        <f t="shared" si="8"/>
        <v>0</v>
      </c>
      <c r="P42" s="109"/>
      <c r="Q42" s="110"/>
      <c r="T42" s="2"/>
    </row>
    <row r="43" spans="1:20" ht="21.75" customHeight="1" x14ac:dyDescent="0.25">
      <c r="A43" s="104"/>
      <c r="B43" s="104"/>
      <c r="C43" s="104"/>
      <c r="D43" s="69"/>
      <c r="E43" s="105"/>
      <c r="F43" s="106"/>
      <c r="G43" s="69"/>
      <c r="H43" s="69"/>
      <c r="I43" s="107"/>
      <c r="J43" s="107"/>
      <c r="K43" s="67"/>
      <c r="L43" s="103" t="str">
        <f t="shared" si="6"/>
        <v/>
      </c>
      <c r="M43" s="103" t="str">
        <f t="shared" si="7"/>
        <v/>
      </c>
      <c r="N43" s="58">
        <f>IF($L43="",0,IF(ISBLANK($M43)=TRUE(),360,DAYS360($L43,$M43)+1)+IF(DAY($M43)=31,VLOOKUP(MONTH($M43),[2]formula!$B$1:$D$12,3))+IF(AND(MONTH($M43)=2,DAY($M43)=28),2,0))</f>
        <v>0</v>
      </c>
      <c r="O43" s="108">
        <f t="shared" si="8"/>
        <v>0</v>
      </c>
      <c r="P43" s="109"/>
      <c r="Q43" s="110"/>
      <c r="T43" s="2"/>
    </row>
    <row r="44" spans="1:20" ht="21.75" customHeight="1" x14ac:dyDescent="0.25">
      <c r="A44" s="104"/>
      <c r="B44" s="104"/>
      <c r="C44" s="104"/>
      <c r="D44" s="69"/>
      <c r="E44" s="105"/>
      <c r="F44" s="106"/>
      <c r="G44" s="69"/>
      <c r="H44" s="69"/>
      <c r="I44" s="107"/>
      <c r="J44" s="107"/>
      <c r="K44" s="67"/>
      <c r="L44" s="103" t="str">
        <f t="shared" si="6"/>
        <v/>
      </c>
      <c r="M44" s="103" t="str">
        <f t="shared" si="7"/>
        <v/>
      </c>
      <c r="N44" s="58">
        <f>IF($L44="",0,IF(ISBLANK($M44)=TRUE(),360,DAYS360($L44,$M44)+1)+IF(DAY($M44)=31,VLOOKUP(MONTH($M44),[2]formula!$B$1:$D$12,3))+IF(AND(MONTH($M44)=2,DAY($M44)=28),2,0))</f>
        <v>0</v>
      </c>
      <c r="O44" s="108">
        <f t="shared" si="8"/>
        <v>0</v>
      </c>
      <c r="P44" s="109"/>
      <c r="Q44" s="110"/>
      <c r="T44" s="2"/>
    </row>
    <row r="45" spans="1:20" ht="21.75" customHeight="1" x14ac:dyDescent="0.25">
      <c r="A45" s="104"/>
      <c r="B45" s="104"/>
      <c r="C45" s="104"/>
      <c r="D45" s="69"/>
      <c r="E45" s="105"/>
      <c r="F45" s="106"/>
      <c r="G45" s="69"/>
      <c r="H45" s="69"/>
      <c r="I45" s="107"/>
      <c r="J45" s="107"/>
      <c r="K45" s="67"/>
      <c r="L45" s="103" t="str">
        <f t="shared" si="6"/>
        <v/>
      </c>
      <c r="M45" s="103" t="str">
        <f t="shared" si="7"/>
        <v/>
      </c>
      <c r="N45" s="58">
        <f>IF($L45="",0,IF(ISBLANK($M45)=TRUE(),360,DAYS360($L45,$M45)+1)+IF(DAY($M45)=31,VLOOKUP(MONTH($M45),[2]formula!$B$1:$D$12,3))+IF(AND(MONTH($M45)=2,DAY($M45)=28),2,0))</f>
        <v>0</v>
      </c>
      <c r="O45" s="108">
        <f t="shared" si="8"/>
        <v>0</v>
      </c>
      <c r="P45" s="109"/>
      <c r="Q45" s="110"/>
      <c r="T45" s="2"/>
    </row>
    <row r="46" spans="1:20" ht="21.75" customHeight="1" x14ac:dyDescent="0.25">
      <c r="A46" s="104"/>
      <c r="B46" s="104"/>
      <c r="C46" s="104"/>
      <c r="D46" s="69"/>
      <c r="E46" s="105"/>
      <c r="F46" s="106"/>
      <c r="G46" s="69"/>
      <c r="H46" s="69"/>
      <c r="I46" s="107"/>
      <c r="J46" s="107"/>
      <c r="K46" s="67"/>
      <c r="L46" s="103" t="str">
        <f t="shared" si="6"/>
        <v/>
      </c>
      <c r="M46" s="103" t="str">
        <f t="shared" si="7"/>
        <v/>
      </c>
      <c r="N46" s="58">
        <f>IF($L46="",0,IF(ISBLANK($M46)=TRUE(),360,DAYS360($L46,$M46)+1)+IF(DAY($M46)=31,VLOOKUP(MONTH($M46),[2]formula!$B$1:$D$12,3))+IF(AND(MONTH($M46)=2,DAY($M46)=28),2,0))</f>
        <v>0</v>
      </c>
      <c r="O46" s="108">
        <f t="shared" si="8"/>
        <v>0</v>
      </c>
      <c r="P46" s="109"/>
      <c r="Q46" s="110"/>
      <c r="T46" s="2"/>
    </row>
    <row r="47" spans="1:20" ht="21.75" customHeight="1" x14ac:dyDescent="0.25">
      <c r="A47" s="104"/>
      <c r="B47" s="104"/>
      <c r="C47" s="104"/>
      <c r="D47" s="69"/>
      <c r="E47" s="105"/>
      <c r="F47" s="106"/>
      <c r="G47" s="69"/>
      <c r="H47" s="69"/>
      <c r="I47" s="107"/>
      <c r="J47" s="107"/>
      <c r="K47" s="67"/>
      <c r="L47" s="103" t="str">
        <f t="shared" si="6"/>
        <v/>
      </c>
      <c r="M47" s="103" t="str">
        <f t="shared" si="7"/>
        <v/>
      </c>
      <c r="N47" s="58">
        <f>IF($L47="",0,IF(ISBLANK($M47)=TRUE(),360,DAYS360($L47,$M47)+1)+IF(DAY($M47)=31,VLOOKUP(MONTH($M47),[2]formula!$B$1:$D$12,3))+IF(AND(MONTH($M47)=2,DAY($M47)=28),2,0))</f>
        <v>0</v>
      </c>
      <c r="O47" s="108">
        <f t="shared" si="8"/>
        <v>0</v>
      </c>
      <c r="P47" s="109"/>
      <c r="Q47" s="110"/>
      <c r="T47" s="2"/>
    </row>
    <row r="48" spans="1:20" ht="21.75" customHeight="1" x14ac:dyDescent="0.25">
      <c r="A48" s="104"/>
      <c r="B48" s="104"/>
      <c r="C48" s="104"/>
      <c r="D48" s="69"/>
      <c r="E48" s="105"/>
      <c r="F48" s="106"/>
      <c r="G48" s="69"/>
      <c r="H48" s="69"/>
      <c r="I48" s="107"/>
      <c r="J48" s="107"/>
      <c r="K48" s="67"/>
      <c r="L48" s="103" t="str">
        <f t="shared" si="6"/>
        <v/>
      </c>
      <c r="M48" s="103" t="str">
        <f t="shared" si="7"/>
        <v/>
      </c>
      <c r="N48" s="58">
        <f>IF($L48="",0,IF(ISBLANK($M48)=TRUE(),360,DAYS360($L48,$M48)+1)+IF(DAY($M48)=31,VLOOKUP(MONTH($M48),[2]formula!$B$1:$D$12,3))+IF(AND(MONTH($M48)=2,DAY($M48)=28),2,0))</f>
        <v>0</v>
      </c>
      <c r="O48" s="108">
        <f t="shared" si="8"/>
        <v>0</v>
      </c>
      <c r="P48" s="109"/>
      <c r="Q48" s="110"/>
      <c r="T48" s="2"/>
    </row>
    <row r="49" spans="1:20" ht="21.75" customHeight="1" x14ac:dyDescent="0.25">
      <c r="A49" s="104"/>
      <c r="B49" s="104"/>
      <c r="C49" s="104"/>
      <c r="D49" s="69"/>
      <c r="E49" s="105"/>
      <c r="F49" s="106"/>
      <c r="G49" s="69"/>
      <c r="H49" s="69"/>
      <c r="I49" s="107"/>
      <c r="J49" s="107"/>
      <c r="K49" s="67"/>
      <c r="L49" s="103" t="str">
        <f t="shared" si="6"/>
        <v/>
      </c>
      <c r="M49" s="103" t="str">
        <f t="shared" si="7"/>
        <v/>
      </c>
      <c r="N49" s="58">
        <f>IF($L49="",0,IF(ISBLANK($M49)=TRUE(),360,DAYS360($L49,$M49)+1)+IF(DAY($M49)=31,VLOOKUP(MONTH($M49),[2]formula!$B$1:$D$12,3))+IF(AND(MONTH($M49)=2,DAY($M49)=28),2,0))</f>
        <v>0</v>
      </c>
      <c r="O49" s="108">
        <f t="shared" si="8"/>
        <v>0</v>
      </c>
      <c r="P49" s="109"/>
      <c r="Q49" s="110"/>
      <c r="T49" s="2"/>
    </row>
    <row r="50" spans="1:20" ht="21.75" customHeight="1" x14ac:dyDescent="0.25">
      <c r="A50" s="104"/>
      <c r="B50" s="104"/>
      <c r="C50" s="104"/>
      <c r="D50" s="69"/>
      <c r="E50" s="105"/>
      <c r="F50" s="106"/>
      <c r="G50" s="69"/>
      <c r="H50" s="69"/>
      <c r="I50" s="107"/>
      <c r="J50" s="107"/>
      <c r="K50" s="67"/>
      <c r="L50" s="103" t="str">
        <f t="shared" si="6"/>
        <v/>
      </c>
      <c r="M50" s="103" t="str">
        <f t="shared" si="7"/>
        <v/>
      </c>
      <c r="N50" s="58">
        <f>IF($L50="",0,IF(ISBLANK($M50)=TRUE(),360,DAYS360($L50,$M50)+1)+IF(DAY($M50)=31,VLOOKUP(MONTH($M50),[2]formula!$B$1:$D$12,3))+IF(AND(MONTH($M50)=2,DAY($M50)=28),2,0))</f>
        <v>0</v>
      </c>
      <c r="O50" s="108">
        <f t="shared" si="8"/>
        <v>0</v>
      </c>
      <c r="P50" s="109"/>
      <c r="Q50" s="110"/>
      <c r="T50" s="2"/>
    </row>
    <row r="51" spans="1:20" ht="21.75" customHeight="1" x14ac:dyDescent="0.25">
      <c r="A51" s="104"/>
      <c r="B51" s="104"/>
      <c r="C51" s="104"/>
      <c r="D51" s="69"/>
      <c r="E51" s="105"/>
      <c r="F51" s="106"/>
      <c r="G51" s="69"/>
      <c r="H51" s="69"/>
      <c r="I51" s="107"/>
      <c r="J51" s="107"/>
      <c r="K51" s="67"/>
      <c r="L51" s="103" t="str">
        <f t="shared" si="6"/>
        <v/>
      </c>
      <c r="M51" s="103" t="str">
        <f t="shared" si="7"/>
        <v/>
      </c>
      <c r="N51" s="58">
        <f>IF($L51="",0,IF(ISBLANK($M51)=TRUE(),360,DAYS360($L51,$M51)+1)+IF(DAY($M51)=31,VLOOKUP(MONTH($M51),[2]formula!$B$1:$D$12,3))+IF(AND(MONTH($M51)=2,DAY($M51)=28),2,0))</f>
        <v>0</v>
      </c>
      <c r="O51" s="108">
        <f t="shared" si="8"/>
        <v>0</v>
      </c>
      <c r="P51" s="109"/>
      <c r="Q51" s="110"/>
      <c r="T51" s="2"/>
    </row>
    <row r="52" spans="1:20" ht="21.75" customHeight="1" x14ac:dyDescent="0.25">
      <c r="A52" s="104"/>
      <c r="B52" s="104"/>
      <c r="C52" s="104"/>
      <c r="D52" s="69"/>
      <c r="E52" s="105"/>
      <c r="F52" s="106"/>
      <c r="G52" s="69"/>
      <c r="H52" s="69"/>
      <c r="I52" s="107"/>
      <c r="J52" s="107"/>
      <c r="K52" s="67"/>
      <c r="L52" s="103" t="str">
        <f t="shared" si="6"/>
        <v/>
      </c>
      <c r="M52" s="103" t="str">
        <f t="shared" si="7"/>
        <v/>
      </c>
      <c r="N52" s="58">
        <f>IF($L52="",0,IF(ISBLANK($M52)=TRUE(),360,DAYS360($L52,$M52)+1)+IF(DAY($M52)=31,VLOOKUP(MONTH($M52),[2]formula!$B$1:$D$12,3))+IF(AND(MONTH($M52)=2,DAY($M52)=28),2,0))</f>
        <v>0</v>
      </c>
      <c r="O52" s="108">
        <f t="shared" si="8"/>
        <v>0</v>
      </c>
      <c r="P52" s="109"/>
      <c r="Q52" s="110"/>
      <c r="T52" s="2"/>
    </row>
    <row r="53" spans="1:20" ht="21.75" customHeight="1" x14ac:dyDescent="0.25">
      <c r="A53" s="104"/>
      <c r="B53" s="104"/>
      <c r="C53" s="104"/>
      <c r="D53" s="69"/>
      <c r="E53" s="105"/>
      <c r="F53" s="106"/>
      <c r="G53" s="69"/>
      <c r="H53" s="69"/>
      <c r="I53" s="107"/>
      <c r="J53" s="107"/>
      <c r="K53" s="67"/>
      <c r="L53" s="103" t="str">
        <f t="shared" si="6"/>
        <v/>
      </c>
      <c r="M53" s="103" t="str">
        <f t="shared" si="7"/>
        <v/>
      </c>
      <c r="N53" s="58">
        <f>IF($L53="",0,IF(ISBLANK($M53)=TRUE(),360,DAYS360($L53,$M53)+1)+IF(DAY($M53)=31,VLOOKUP(MONTH($M53),[2]formula!$B$1:$D$12,3))+IF(AND(MONTH($M53)=2,DAY($M53)=28),2,0))</f>
        <v>0</v>
      </c>
      <c r="O53" s="108">
        <f t="shared" si="8"/>
        <v>0</v>
      </c>
      <c r="P53" s="109"/>
      <c r="Q53" s="110"/>
      <c r="T53" s="2"/>
    </row>
    <row r="54" spans="1:20" ht="21.75" customHeight="1" x14ac:dyDescent="0.25">
      <c r="A54" s="104"/>
      <c r="B54" s="104"/>
      <c r="C54" s="104"/>
      <c r="D54" s="69"/>
      <c r="E54" s="105"/>
      <c r="F54" s="106"/>
      <c r="G54" s="69"/>
      <c r="H54" s="69"/>
      <c r="I54" s="107"/>
      <c r="J54" s="107"/>
      <c r="K54" s="67"/>
      <c r="L54" s="103" t="str">
        <f t="shared" si="6"/>
        <v/>
      </c>
      <c r="M54" s="103" t="str">
        <f t="shared" si="7"/>
        <v/>
      </c>
      <c r="N54" s="58">
        <f>IF($L54="",0,IF(ISBLANK($M54)=TRUE(),360,DAYS360($L54,$M54)+1)+IF(DAY($M54)=31,VLOOKUP(MONTH($M54),[2]formula!$B$1:$D$12,3))+IF(AND(MONTH($M54)=2,DAY($M54)=28),2,0))</f>
        <v>0</v>
      </c>
      <c r="O54" s="108">
        <f t="shared" si="8"/>
        <v>0</v>
      </c>
      <c r="P54" s="109"/>
      <c r="Q54" s="110"/>
      <c r="T54" s="2"/>
    </row>
    <row r="55" spans="1:20" ht="21.75" customHeight="1" x14ac:dyDescent="0.25">
      <c r="A55" s="104"/>
      <c r="B55" s="104"/>
      <c r="C55" s="104"/>
      <c r="D55" s="69"/>
      <c r="E55" s="105"/>
      <c r="F55" s="106"/>
      <c r="G55" s="69"/>
      <c r="H55" s="69"/>
      <c r="I55" s="107"/>
      <c r="J55" s="107"/>
      <c r="K55" s="67"/>
      <c r="L55" s="103" t="str">
        <f t="shared" si="6"/>
        <v/>
      </c>
      <c r="M55" s="103" t="str">
        <f t="shared" si="7"/>
        <v/>
      </c>
      <c r="N55" s="58">
        <f>IF($L55="",0,IF(ISBLANK($M55)=TRUE(),360,DAYS360($L55,$M55)+1)+IF(DAY($M55)=31,VLOOKUP(MONTH($M55),[2]formula!$B$1:$D$12,3))+IF(AND(MONTH($M55)=2,DAY($M55)=28),2,0))</f>
        <v>0</v>
      </c>
      <c r="O55" s="108">
        <f t="shared" si="8"/>
        <v>0</v>
      </c>
      <c r="P55" s="109"/>
      <c r="Q55" s="110"/>
      <c r="T55" s="2"/>
    </row>
    <row r="56" spans="1:20" ht="21.75" customHeight="1" x14ac:dyDescent="0.25">
      <c r="A56" s="104"/>
      <c r="B56" s="104"/>
      <c r="C56" s="104"/>
      <c r="D56" s="69"/>
      <c r="E56" s="105"/>
      <c r="F56" s="106"/>
      <c r="G56" s="69"/>
      <c r="H56" s="69"/>
      <c r="I56" s="107"/>
      <c r="J56" s="107"/>
      <c r="K56" s="67"/>
      <c r="L56" s="103" t="str">
        <f t="shared" si="6"/>
        <v/>
      </c>
      <c r="M56" s="103" t="str">
        <f t="shared" si="7"/>
        <v/>
      </c>
      <c r="N56" s="58">
        <f>IF($L56="",0,IF(ISBLANK($M56)=TRUE(),360,DAYS360($L56,$M56)+1)+IF(DAY($M56)=31,VLOOKUP(MONTH($M56),[2]formula!$B$1:$D$12,3))+IF(AND(MONTH($M56)=2,DAY($M56)=28),2,0))</f>
        <v>0</v>
      </c>
      <c r="O56" s="108">
        <f t="shared" si="8"/>
        <v>0</v>
      </c>
      <c r="P56" s="109"/>
      <c r="Q56" s="110"/>
      <c r="T56" s="2"/>
    </row>
    <row r="57" spans="1:20" ht="21.75" customHeight="1" x14ac:dyDescent="0.25">
      <c r="A57" s="104"/>
      <c r="B57" s="104"/>
      <c r="C57" s="104"/>
      <c r="D57" s="69"/>
      <c r="E57" s="105"/>
      <c r="F57" s="106"/>
      <c r="G57" s="69"/>
      <c r="H57" s="69"/>
      <c r="I57" s="107"/>
      <c r="J57" s="107"/>
      <c r="K57" s="67"/>
      <c r="L57" s="103" t="str">
        <f t="shared" si="6"/>
        <v/>
      </c>
      <c r="M57" s="103" t="str">
        <f t="shared" si="7"/>
        <v/>
      </c>
      <c r="N57" s="58">
        <f>IF($L57="",0,IF(ISBLANK($M57)=TRUE(),360,DAYS360($L57,$M57)+1)+IF(DAY($M57)=31,VLOOKUP(MONTH($M57),[2]formula!$B$1:$D$12,3))+IF(AND(MONTH($M57)=2,DAY($M57)=28),2,0))</f>
        <v>0</v>
      </c>
      <c r="O57" s="108">
        <f t="shared" si="8"/>
        <v>0</v>
      </c>
      <c r="P57" s="109"/>
      <c r="Q57" s="110"/>
      <c r="T57" s="2"/>
    </row>
    <row r="58" spans="1:20" ht="21.75" customHeight="1" x14ac:dyDescent="0.25">
      <c r="A58" s="104"/>
      <c r="B58" s="104"/>
      <c r="C58" s="104"/>
      <c r="D58" s="69"/>
      <c r="E58" s="105"/>
      <c r="F58" s="106"/>
      <c r="G58" s="69"/>
      <c r="H58" s="69"/>
      <c r="I58" s="107"/>
      <c r="J58" s="107"/>
      <c r="K58" s="67"/>
      <c r="L58" s="103" t="str">
        <f t="shared" si="6"/>
        <v/>
      </c>
      <c r="M58" s="103" t="str">
        <f t="shared" si="7"/>
        <v/>
      </c>
      <c r="N58" s="58">
        <f>IF($L58="",0,IF(ISBLANK($M58)=TRUE(),360,DAYS360($L58,$M58)+1)+IF(DAY($M58)=31,VLOOKUP(MONTH($M58),[2]formula!$B$1:$D$12,3))+IF(AND(MONTH($M58)=2,DAY($M58)=28),2,0))</f>
        <v>0</v>
      </c>
      <c r="O58" s="108">
        <f t="shared" si="8"/>
        <v>0</v>
      </c>
      <c r="P58" s="109"/>
      <c r="Q58" s="110"/>
      <c r="T58" s="2"/>
    </row>
    <row r="59" spans="1:20" ht="21.75" customHeight="1" x14ac:dyDescent="0.25">
      <c r="A59" s="104"/>
      <c r="B59" s="104"/>
      <c r="C59" s="104"/>
      <c r="D59" s="69"/>
      <c r="E59" s="105"/>
      <c r="F59" s="106"/>
      <c r="G59" s="69"/>
      <c r="H59" s="69"/>
      <c r="I59" s="107"/>
      <c r="J59" s="107"/>
      <c r="K59" s="67"/>
      <c r="L59" s="103" t="str">
        <f t="shared" si="6"/>
        <v/>
      </c>
      <c r="M59" s="103" t="str">
        <f t="shared" si="7"/>
        <v/>
      </c>
      <c r="N59" s="58">
        <f>IF($L59="",0,IF(ISBLANK($M59)=TRUE(),360,DAYS360($L59,$M59)+1)+IF(DAY($M59)=31,VLOOKUP(MONTH($M59),[2]formula!$B$1:$D$12,3))+IF(AND(MONTH($M59)=2,DAY($M59)=28),2,0))</f>
        <v>0</v>
      </c>
      <c r="O59" s="108">
        <f t="shared" si="8"/>
        <v>0</v>
      </c>
      <c r="P59" s="109"/>
      <c r="Q59" s="110"/>
      <c r="T59" s="2"/>
    </row>
    <row r="60" spans="1:20" ht="21.75" customHeight="1" x14ac:dyDescent="0.25">
      <c r="A60" s="104"/>
      <c r="B60" s="104"/>
      <c r="C60" s="104"/>
      <c r="D60" s="69"/>
      <c r="E60" s="105"/>
      <c r="F60" s="106"/>
      <c r="G60" s="69"/>
      <c r="H60" s="69"/>
      <c r="I60" s="107"/>
      <c r="J60" s="107"/>
      <c r="K60" s="67"/>
      <c r="L60" s="103" t="str">
        <f t="shared" si="6"/>
        <v/>
      </c>
      <c r="M60" s="103" t="str">
        <f t="shared" si="7"/>
        <v/>
      </c>
      <c r="N60" s="58">
        <f>IF($L60="",0,IF(ISBLANK($M60)=TRUE(),360,DAYS360($L60,$M60)+1)+IF(DAY($M60)=31,VLOOKUP(MONTH($M60),[2]formula!$B$1:$D$12,3))+IF(AND(MONTH($M60)=2,DAY($M60)=28),2,0))</f>
        <v>0</v>
      </c>
      <c r="O60" s="108">
        <f t="shared" si="8"/>
        <v>0</v>
      </c>
      <c r="P60" s="109"/>
      <c r="Q60" s="110"/>
      <c r="T60" s="2"/>
    </row>
    <row r="61" spans="1:20" ht="21.75" customHeight="1" x14ac:dyDescent="0.25">
      <c r="A61" s="104"/>
      <c r="B61" s="104"/>
      <c r="C61" s="104"/>
      <c r="D61" s="69"/>
      <c r="E61" s="105"/>
      <c r="F61" s="106"/>
      <c r="G61" s="69"/>
      <c r="H61" s="69"/>
      <c r="I61" s="107"/>
      <c r="J61" s="107"/>
      <c r="K61" s="67"/>
      <c r="L61" s="103" t="str">
        <f t="shared" si="6"/>
        <v/>
      </c>
      <c r="M61" s="103" t="str">
        <f t="shared" si="7"/>
        <v/>
      </c>
      <c r="N61" s="58">
        <f>IF($L61="",0,IF(ISBLANK($M61)=TRUE(),360,DAYS360($L61,$M61)+1)+IF(DAY($M61)=31,VLOOKUP(MONTH($M61),[2]formula!$B$1:$D$12,3))+IF(AND(MONTH($M61)=2,DAY($M61)=28),2,0))</f>
        <v>0</v>
      </c>
      <c r="O61" s="108">
        <f t="shared" si="8"/>
        <v>0</v>
      </c>
      <c r="P61" s="109"/>
      <c r="Q61" s="110"/>
      <c r="T61" s="2"/>
    </row>
    <row r="62" spans="1:20" ht="21.75" customHeight="1" x14ac:dyDescent="0.25">
      <c r="A62" s="104"/>
      <c r="B62" s="104"/>
      <c r="C62" s="104"/>
      <c r="D62" s="69"/>
      <c r="E62" s="105"/>
      <c r="F62" s="106"/>
      <c r="G62" s="69"/>
      <c r="H62" s="69"/>
      <c r="I62" s="107"/>
      <c r="J62" s="107"/>
      <c r="K62" s="67"/>
      <c r="L62" s="103" t="str">
        <f t="shared" ref="L62:L89" si="9">IF(ISBLANK(I62)=TRUE(),"",IF(AND(J62&lt;$L$29,ISBLANK(J62)=FALSE()),"",IF(I62&lt;$L$29,$L$29,I62)))</f>
        <v/>
      </c>
      <c r="M62" s="103" t="str">
        <f t="shared" ref="M62:M89" si="10">IF(AND(ISBLANK(I62),ISBLANK(J62)),"",(IF(ISBLANK(J62)=TRUE(),$M$29,IF(J62&lt;$L$29," ",IF(J62&gt;$M$29,$M$29,J62)))))</f>
        <v/>
      </c>
      <c r="N62" s="58">
        <f>IF($L62="",0,IF(ISBLANK($M62)=TRUE(),360,DAYS360($L62,$M62)+1)+IF(DAY($M62)=31,VLOOKUP(MONTH($M62),[2]formula!$B$1:$D$12,3))+IF(AND(MONTH($M62)=2,DAY($M62)=28),2,0))</f>
        <v>0</v>
      </c>
      <c r="O62" s="108">
        <f t="shared" si="8"/>
        <v>0</v>
      </c>
      <c r="P62" s="109"/>
      <c r="Q62" s="110"/>
      <c r="T62" s="2"/>
    </row>
    <row r="63" spans="1:20" ht="21.75" customHeight="1" x14ac:dyDescent="0.25">
      <c r="A63" s="104"/>
      <c r="B63" s="104"/>
      <c r="C63" s="104"/>
      <c r="D63" s="69"/>
      <c r="E63" s="105"/>
      <c r="F63" s="106"/>
      <c r="G63" s="69"/>
      <c r="H63" s="69"/>
      <c r="I63" s="107"/>
      <c r="J63" s="107"/>
      <c r="K63" s="67"/>
      <c r="L63" s="103" t="str">
        <f t="shared" si="9"/>
        <v/>
      </c>
      <c r="M63" s="103" t="str">
        <f t="shared" si="10"/>
        <v/>
      </c>
      <c r="N63" s="58">
        <f>IF($L63="",0,IF(ISBLANK($M63)=TRUE(),360,DAYS360($L63,$M63)+1)+IF(DAY($M63)=31,VLOOKUP(MONTH($M63),[2]formula!$B$1:$D$12,3))+IF(AND(MONTH($M63)=2,DAY($M63)=28),2,0))</f>
        <v>0</v>
      </c>
      <c r="O63" s="108">
        <f t="shared" si="8"/>
        <v>0</v>
      </c>
      <c r="P63" s="109"/>
      <c r="Q63" s="110"/>
      <c r="T63" s="2"/>
    </row>
    <row r="64" spans="1:20" ht="21.75" customHeight="1" x14ac:dyDescent="0.25">
      <c r="A64" s="104"/>
      <c r="B64" s="104"/>
      <c r="C64" s="104"/>
      <c r="D64" s="69"/>
      <c r="E64" s="105"/>
      <c r="F64" s="106"/>
      <c r="G64" s="69"/>
      <c r="H64" s="69"/>
      <c r="I64" s="107"/>
      <c r="J64" s="107"/>
      <c r="K64" s="67"/>
      <c r="L64" s="103" t="str">
        <f t="shared" si="9"/>
        <v/>
      </c>
      <c r="M64" s="103" t="str">
        <f t="shared" si="10"/>
        <v/>
      </c>
      <c r="N64" s="58">
        <f>IF($L64="",0,IF(ISBLANK($M64)=TRUE(),360,DAYS360($L64,$M64)+1)+IF(DAY($M64)=31,VLOOKUP(MONTH($M64),[2]formula!$B$1:$D$12,3))+IF(AND(MONTH($M64)=2,DAY($M64)=28),2,0))</f>
        <v>0</v>
      </c>
      <c r="O64" s="108">
        <f t="shared" si="8"/>
        <v>0</v>
      </c>
      <c r="P64" s="109"/>
      <c r="Q64" s="110"/>
      <c r="T64" s="2"/>
    </row>
    <row r="65" spans="1:20" ht="21.75" customHeight="1" x14ac:dyDescent="0.25">
      <c r="A65" s="104"/>
      <c r="B65" s="104"/>
      <c r="C65" s="104"/>
      <c r="D65" s="69"/>
      <c r="E65" s="105"/>
      <c r="F65" s="106"/>
      <c r="G65" s="69"/>
      <c r="H65" s="69"/>
      <c r="I65" s="107"/>
      <c r="J65" s="107"/>
      <c r="K65" s="67"/>
      <c r="L65" s="103" t="str">
        <f t="shared" si="9"/>
        <v/>
      </c>
      <c r="M65" s="103" t="str">
        <f t="shared" si="10"/>
        <v/>
      </c>
      <c r="N65" s="58">
        <f>IF($L65="",0,IF(ISBLANK($M65)=TRUE(),360,DAYS360($L65,$M65)+1)+IF(DAY($M65)=31,VLOOKUP(MONTH($M65),[2]formula!$B$1:$D$12,3))+IF(AND(MONTH($M65)=2,DAY($M65)=28),2,0))</f>
        <v>0</v>
      </c>
      <c r="O65" s="108">
        <f t="shared" si="8"/>
        <v>0</v>
      </c>
      <c r="P65" s="109"/>
      <c r="Q65" s="110"/>
      <c r="T65" s="2"/>
    </row>
    <row r="66" spans="1:20" ht="21.75" customHeight="1" x14ac:dyDescent="0.25">
      <c r="A66" s="104"/>
      <c r="B66" s="104"/>
      <c r="C66" s="104"/>
      <c r="D66" s="69"/>
      <c r="E66" s="105"/>
      <c r="F66" s="106"/>
      <c r="G66" s="69"/>
      <c r="H66" s="69"/>
      <c r="I66" s="107"/>
      <c r="J66" s="107"/>
      <c r="K66" s="67"/>
      <c r="L66" s="103" t="str">
        <f t="shared" si="9"/>
        <v/>
      </c>
      <c r="M66" s="103" t="str">
        <f t="shared" si="10"/>
        <v/>
      </c>
      <c r="N66" s="58">
        <f>IF($L66="",0,IF(ISBLANK($M66)=TRUE(),360,DAYS360($L66,$M66)+1)+IF(DAY($M66)=31,VLOOKUP(MONTH($M66),[2]formula!$B$1:$D$12,3))+IF(AND(MONTH($M66)=2,DAY($M66)=28),2,0))</f>
        <v>0</v>
      </c>
      <c r="O66" s="108">
        <f t="shared" si="8"/>
        <v>0</v>
      </c>
      <c r="P66" s="109"/>
      <c r="Q66" s="110"/>
      <c r="T66" s="2"/>
    </row>
    <row r="67" spans="1:20" ht="21.75" customHeight="1" x14ac:dyDescent="0.25">
      <c r="A67" s="104"/>
      <c r="B67" s="104"/>
      <c r="C67" s="104"/>
      <c r="D67" s="69"/>
      <c r="E67" s="105"/>
      <c r="F67" s="106"/>
      <c r="G67" s="69"/>
      <c r="H67" s="69"/>
      <c r="I67" s="107"/>
      <c r="J67" s="107"/>
      <c r="K67" s="67"/>
      <c r="L67" s="103" t="str">
        <f t="shared" si="9"/>
        <v/>
      </c>
      <c r="M67" s="103" t="str">
        <f t="shared" si="10"/>
        <v/>
      </c>
      <c r="N67" s="58">
        <f>IF($L67="",0,IF(ISBLANK($M67)=TRUE(),360,DAYS360($L67,$M67)+1)+IF(DAY($M67)=31,VLOOKUP(MONTH($M67),[2]formula!$B$1:$D$12,3))+IF(AND(MONTH($M67)=2,DAY($M67)=28),2,0))</f>
        <v>0</v>
      </c>
      <c r="O67" s="108">
        <f t="shared" si="8"/>
        <v>0</v>
      </c>
      <c r="P67" s="109"/>
      <c r="Q67" s="110"/>
      <c r="T67" s="2"/>
    </row>
    <row r="68" spans="1:20" ht="21.75" customHeight="1" x14ac:dyDescent="0.25">
      <c r="A68" s="104"/>
      <c r="B68" s="104"/>
      <c r="C68" s="104"/>
      <c r="D68" s="69"/>
      <c r="E68" s="105"/>
      <c r="F68" s="106"/>
      <c r="G68" s="69"/>
      <c r="H68" s="69"/>
      <c r="I68" s="107"/>
      <c r="J68" s="107"/>
      <c r="K68" s="67"/>
      <c r="L68" s="103" t="str">
        <f t="shared" si="9"/>
        <v/>
      </c>
      <c r="M68" s="103" t="str">
        <f t="shared" si="10"/>
        <v/>
      </c>
      <c r="N68" s="58">
        <f>IF($L68="",0,IF(ISBLANK($M68)=TRUE(),360,DAYS360($L68,$M68)+1)+IF(DAY($M68)=31,VLOOKUP(MONTH($M68),[2]formula!$B$1:$D$12,3))+IF(AND(MONTH($M68)=2,DAY($M68)=28),2,0))</f>
        <v>0</v>
      </c>
      <c r="O68" s="108">
        <f t="shared" si="8"/>
        <v>0</v>
      </c>
      <c r="P68" s="109"/>
      <c r="Q68" s="110"/>
      <c r="T68" s="2"/>
    </row>
    <row r="69" spans="1:20" ht="21.75" customHeight="1" x14ac:dyDescent="0.25">
      <c r="A69" s="104"/>
      <c r="B69" s="104"/>
      <c r="C69" s="104"/>
      <c r="D69" s="69"/>
      <c r="E69" s="105"/>
      <c r="F69" s="106"/>
      <c r="G69" s="69"/>
      <c r="H69" s="69"/>
      <c r="I69" s="107"/>
      <c r="J69" s="107"/>
      <c r="K69" s="67"/>
      <c r="L69" s="103" t="str">
        <f t="shared" si="9"/>
        <v/>
      </c>
      <c r="M69" s="103" t="str">
        <f t="shared" si="10"/>
        <v/>
      </c>
      <c r="N69" s="58">
        <f>IF($L69="",0,IF(ISBLANK($M69)=TRUE(),360,DAYS360($L69,$M69)+1)+IF(DAY($M69)=31,VLOOKUP(MONTH($M69),[2]formula!$B$1:$D$12,3))+IF(AND(MONTH($M69)=2,DAY($M69)=28),2,0))</f>
        <v>0</v>
      </c>
      <c r="O69" s="108">
        <f t="shared" si="8"/>
        <v>0</v>
      </c>
      <c r="P69" s="109"/>
      <c r="Q69" s="110"/>
      <c r="T69" s="2"/>
    </row>
    <row r="70" spans="1:20" ht="21.75" customHeight="1" x14ac:dyDescent="0.25">
      <c r="A70" s="104"/>
      <c r="B70" s="104"/>
      <c r="C70" s="104"/>
      <c r="D70" s="69"/>
      <c r="E70" s="105"/>
      <c r="F70" s="106"/>
      <c r="G70" s="69"/>
      <c r="H70" s="69"/>
      <c r="I70" s="107"/>
      <c r="J70" s="107"/>
      <c r="K70" s="67"/>
      <c r="L70" s="103" t="str">
        <f t="shared" si="9"/>
        <v/>
      </c>
      <c r="M70" s="103" t="str">
        <f t="shared" si="10"/>
        <v/>
      </c>
      <c r="N70" s="58">
        <f>IF($L70="",0,IF(ISBLANK($M70)=TRUE(),360,DAYS360($L70,$M70)+1)+IF(DAY($M70)=31,VLOOKUP(MONTH($M70),[2]formula!$B$1:$D$12,3))+IF(AND(MONTH($M70)=2,DAY($M70)=28),2,0))</f>
        <v>0</v>
      </c>
      <c r="O70" s="108">
        <f t="shared" si="8"/>
        <v>0</v>
      </c>
      <c r="P70" s="109"/>
      <c r="Q70" s="110"/>
      <c r="T70" s="2"/>
    </row>
    <row r="71" spans="1:20" ht="21.75" customHeight="1" x14ac:dyDescent="0.25">
      <c r="A71" s="104"/>
      <c r="B71" s="104"/>
      <c r="C71" s="104"/>
      <c r="D71" s="69"/>
      <c r="E71" s="105"/>
      <c r="F71" s="106"/>
      <c r="G71" s="69"/>
      <c r="H71" s="69"/>
      <c r="I71" s="107"/>
      <c r="J71" s="107"/>
      <c r="K71" s="67"/>
      <c r="L71" s="103" t="str">
        <f t="shared" si="9"/>
        <v/>
      </c>
      <c r="M71" s="103" t="str">
        <f t="shared" si="10"/>
        <v/>
      </c>
      <c r="N71" s="58">
        <f>IF($L71="",0,IF(ISBLANK($M71)=TRUE(),360,DAYS360($L71,$M71)+1)+IF(DAY($M71)=31,VLOOKUP(MONTH($M71),[2]formula!$B$1:$D$12,3))+IF(AND(MONTH($M71)=2,DAY($M71)=28),2,0))</f>
        <v>0</v>
      </c>
      <c r="O71" s="108">
        <f t="shared" si="8"/>
        <v>0</v>
      </c>
      <c r="P71" s="109"/>
      <c r="Q71" s="110"/>
      <c r="T71" s="2"/>
    </row>
    <row r="72" spans="1:20" ht="21.75" customHeight="1" x14ac:dyDescent="0.25">
      <c r="A72" s="104"/>
      <c r="B72" s="104"/>
      <c r="C72" s="104"/>
      <c r="D72" s="69"/>
      <c r="E72" s="105"/>
      <c r="F72" s="106"/>
      <c r="G72" s="69"/>
      <c r="H72" s="69"/>
      <c r="I72" s="107"/>
      <c r="J72" s="107"/>
      <c r="K72" s="67"/>
      <c r="L72" s="103" t="str">
        <f t="shared" si="9"/>
        <v/>
      </c>
      <c r="M72" s="103" t="str">
        <f t="shared" si="10"/>
        <v/>
      </c>
      <c r="N72" s="58">
        <f>IF($L72="",0,IF(ISBLANK($M72)=TRUE(),360,DAYS360($L72,$M72)+1)+IF(DAY($M72)=31,VLOOKUP(MONTH($M72),[2]formula!$B$1:$D$12,3))+IF(AND(MONTH($M72)=2,DAY($M72)=28),2,0))</f>
        <v>0</v>
      </c>
      <c r="O72" s="108">
        <f t="shared" si="8"/>
        <v>0</v>
      </c>
      <c r="P72" s="109"/>
      <c r="Q72" s="110"/>
      <c r="T72" s="2"/>
    </row>
    <row r="73" spans="1:20" ht="21.75" customHeight="1" x14ac:dyDescent="0.25">
      <c r="A73" s="104"/>
      <c r="B73" s="104"/>
      <c r="C73" s="104"/>
      <c r="D73" s="69"/>
      <c r="E73" s="105"/>
      <c r="F73" s="106"/>
      <c r="G73" s="69"/>
      <c r="H73" s="69"/>
      <c r="I73" s="107"/>
      <c r="J73" s="107"/>
      <c r="K73" s="67"/>
      <c r="L73" s="103" t="str">
        <f t="shared" si="9"/>
        <v/>
      </c>
      <c r="M73" s="103" t="str">
        <f t="shared" si="10"/>
        <v/>
      </c>
      <c r="N73" s="58">
        <f>IF($L73="",0,IF(ISBLANK($M73)=TRUE(),360,DAYS360($L73,$M73)+1)+IF(DAY($M73)=31,VLOOKUP(MONTH($M73),[2]formula!$B$1:$D$12,3))+IF(AND(MONTH($M73)=2,DAY($M73)=28),2,0))</f>
        <v>0</v>
      </c>
      <c r="O73" s="108">
        <f t="shared" si="8"/>
        <v>0</v>
      </c>
      <c r="P73" s="109"/>
      <c r="Q73" s="110"/>
      <c r="T73" s="2"/>
    </row>
    <row r="74" spans="1:20" ht="21.75" customHeight="1" x14ac:dyDescent="0.25">
      <c r="A74" s="104"/>
      <c r="B74" s="104"/>
      <c r="C74" s="104"/>
      <c r="D74" s="69"/>
      <c r="E74" s="105"/>
      <c r="F74" s="106"/>
      <c r="G74" s="69"/>
      <c r="H74" s="69"/>
      <c r="I74" s="107"/>
      <c r="J74" s="107"/>
      <c r="K74" s="67"/>
      <c r="L74" s="103" t="str">
        <f t="shared" si="9"/>
        <v/>
      </c>
      <c r="M74" s="103" t="str">
        <f t="shared" si="10"/>
        <v/>
      </c>
      <c r="N74" s="58">
        <f>IF($L74="",0,IF(ISBLANK($M74)=TRUE(),360,DAYS360($L74,$M74)+1)+IF(DAY($M74)=31,VLOOKUP(MONTH($M74),[2]formula!$B$1:$D$12,3))+IF(AND(MONTH($M74)=2,DAY($M74)=28),2,0))</f>
        <v>0</v>
      </c>
      <c r="O74" s="108">
        <f t="shared" si="8"/>
        <v>0</v>
      </c>
      <c r="P74" s="109"/>
      <c r="Q74" s="110"/>
      <c r="T74" s="2"/>
    </row>
    <row r="75" spans="1:20" ht="21.75" customHeight="1" x14ac:dyDescent="0.25">
      <c r="A75" s="104"/>
      <c r="B75" s="104"/>
      <c r="C75" s="104"/>
      <c r="D75" s="69"/>
      <c r="E75" s="105"/>
      <c r="F75" s="106"/>
      <c r="G75" s="69"/>
      <c r="H75" s="69"/>
      <c r="I75" s="107"/>
      <c r="J75" s="107"/>
      <c r="K75" s="67"/>
      <c r="L75" s="103" t="str">
        <f t="shared" si="9"/>
        <v/>
      </c>
      <c r="M75" s="103" t="str">
        <f t="shared" si="10"/>
        <v/>
      </c>
      <c r="N75" s="58">
        <f>IF($L75="",0,IF(ISBLANK($M75)=TRUE(),360,DAYS360($L75,$M75)+1)+IF(DAY($M75)=31,VLOOKUP(MONTH($M75),[2]formula!$B$1:$D$12,3))+IF(AND(MONTH($M75)=2,DAY($M75)=28),2,0))</f>
        <v>0</v>
      </c>
      <c r="O75" s="108">
        <f t="shared" si="8"/>
        <v>0</v>
      </c>
      <c r="P75" s="109"/>
      <c r="Q75" s="110"/>
      <c r="T75" s="2"/>
    </row>
    <row r="76" spans="1:20" ht="21.75" customHeight="1" x14ac:dyDescent="0.25">
      <c r="A76" s="104"/>
      <c r="B76" s="104"/>
      <c r="C76" s="104"/>
      <c r="D76" s="69"/>
      <c r="E76" s="105"/>
      <c r="F76" s="106"/>
      <c r="G76" s="69"/>
      <c r="H76" s="69"/>
      <c r="I76" s="107"/>
      <c r="J76" s="107"/>
      <c r="K76" s="67"/>
      <c r="L76" s="103" t="str">
        <f t="shared" si="9"/>
        <v/>
      </c>
      <c r="M76" s="103" t="str">
        <f t="shared" si="10"/>
        <v/>
      </c>
      <c r="N76" s="58">
        <f>IF($L76="",0,IF(ISBLANK($M76)=TRUE(),360,DAYS360($L76,$M76)+1)+IF(DAY($M76)=31,VLOOKUP(MONTH($M76),[2]formula!$B$1:$D$12,3))+IF(AND(MONTH($M76)=2,DAY($M76)=28),2,0))</f>
        <v>0</v>
      </c>
      <c r="O76" s="108">
        <f t="shared" si="8"/>
        <v>0</v>
      </c>
      <c r="P76" s="109"/>
      <c r="Q76" s="110"/>
      <c r="T76" s="2"/>
    </row>
    <row r="77" spans="1:20" ht="21.75" customHeight="1" x14ac:dyDescent="0.25">
      <c r="A77" s="104"/>
      <c r="B77" s="104"/>
      <c r="C77" s="104"/>
      <c r="D77" s="69"/>
      <c r="E77" s="105"/>
      <c r="F77" s="106"/>
      <c r="G77" s="69"/>
      <c r="H77" s="69"/>
      <c r="I77" s="107"/>
      <c r="J77" s="107"/>
      <c r="K77" s="67"/>
      <c r="L77" s="103" t="str">
        <f t="shared" si="9"/>
        <v/>
      </c>
      <c r="M77" s="103" t="str">
        <f t="shared" si="10"/>
        <v/>
      </c>
      <c r="N77" s="58">
        <f>IF($L77="",0,IF(ISBLANK($M77)=TRUE(),360,DAYS360($L77,$M77)+1)+IF(DAY($M77)=31,VLOOKUP(MONTH($M77),[2]formula!$B$1:$D$12,3))+IF(AND(MONTH($M77)=2,DAY($M77)=28),2,0))</f>
        <v>0</v>
      </c>
      <c r="O77" s="108">
        <f t="shared" si="8"/>
        <v>0</v>
      </c>
      <c r="P77" s="109"/>
      <c r="Q77" s="110"/>
      <c r="T77" s="2"/>
    </row>
    <row r="78" spans="1:20" ht="21.75" customHeight="1" x14ac:dyDescent="0.25">
      <c r="A78" s="104"/>
      <c r="B78" s="104"/>
      <c r="C78" s="104"/>
      <c r="D78" s="69"/>
      <c r="E78" s="105"/>
      <c r="F78" s="106"/>
      <c r="G78" s="69"/>
      <c r="H78" s="69"/>
      <c r="I78" s="107"/>
      <c r="J78" s="107"/>
      <c r="K78" s="67"/>
      <c r="L78" s="103" t="str">
        <f t="shared" si="9"/>
        <v/>
      </c>
      <c r="M78" s="103" t="str">
        <f t="shared" si="10"/>
        <v/>
      </c>
      <c r="N78" s="58">
        <f>IF($L78="",0,IF(ISBLANK($M78)=TRUE(),360,DAYS360($L78,$M78)+1)+IF(DAY($M78)=31,VLOOKUP(MONTH($M78),[2]formula!$B$1:$D$12,3))+IF(AND(MONTH($M78)=2,DAY($M78)=28),2,0))</f>
        <v>0</v>
      </c>
      <c r="O78" s="108">
        <f t="shared" si="8"/>
        <v>0</v>
      </c>
      <c r="P78" s="109"/>
      <c r="Q78" s="110"/>
      <c r="T78" s="2"/>
    </row>
    <row r="79" spans="1:20" ht="21.75" customHeight="1" x14ac:dyDescent="0.25">
      <c r="A79" s="104"/>
      <c r="B79" s="104"/>
      <c r="C79" s="104"/>
      <c r="D79" s="69"/>
      <c r="E79" s="105"/>
      <c r="F79" s="106"/>
      <c r="G79" s="69"/>
      <c r="H79" s="69"/>
      <c r="I79" s="107"/>
      <c r="J79" s="107"/>
      <c r="K79" s="67"/>
      <c r="L79" s="103" t="str">
        <f t="shared" si="9"/>
        <v/>
      </c>
      <c r="M79" s="103" t="str">
        <f t="shared" si="10"/>
        <v/>
      </c>
      <c r="N79" s="58">
        <f>IF($L79="",0,IF(ISBLANK($M79)=TRUE(),360,DAYS360($L79,$M79)+1)+IF(DAY($M79)=31,VLOOKUP(MONTH($M79),[2]formula!$B$1:$D$12,3))+IF(AND(MONTH($M79)=2,DAY($M79)=28),2,0))</f>
        <v>0</v>
      </c>
      <c r="O79" s="108">
        <f t="shared" si="8"/>
        <v>0</v>
      </c>
      <c r="P79" s="109"/>
      <c r="Q79" s="110"/>
      <c r="T79" s="2"/>
    </row>
    <row r="80" spans="1:20" ht="21.75" customHeight="1" x14ac:dyDescent="0.25">
      <c r="A80" s="104"/>
      <c r="B80" s="104"/>
      <c r="C80" s="104"/>
      <c r="D80" s="69"/>
      <c r="E80" s="105"/>
      <c r="F80" s="106"/>
      <c r="G80" s="69"/>
      <c r="H80" s="69"/>
      <c r="I80" s="107"/>
      <c r="J80" s="107"/>
      <c r="K80" s="67"/>
      <c r="L80" s="103" t="str">
        <f t="shared" si="9"/>
        <v/>
      </c>
      <c r="M80" s="103" t="str">
        <f t="shared" si="10"/>
        <v/>
      </c>
      <c r="N80" s="58">
        <f>IF($L80="",0,IF(ISBLANK($M80)=TRUE(),360,DAYS360($L80,$M80)+1)+IF(DAY($M80)=31,VLOOKUP(MONTH($M80),[2]formula!$B$1:$D$12,3))+IF(AND(MONTH($M80)=2,DAY($M80)=28),2,0))</f>
        <v>0</v>
      </c>
      <c r="O80" s="108">
        <f t="shared" si="8"/>
        <v>0</v>
      </c>
      <c r="P80" s="109"/>
      <c r="Q80" s="110"/>
      <c r="T80" s="2"/>
    </row>
    <row r="81" spans="1:20" ht="21.75" customHeight="1" x14ac:dyDescent="0.25">
      <c r="A81" s="104"/>
      <c r="B81" s="104"/>
      <c r="C81" s="104"/>
      <c r="D81" s="69"/>
      <c r="E81" s="105"/>
      <c r="F81" s="106"/>
      <c r="G81" s="69"/>
      <c r="H81" s="69"/>
      <c r="I81" s="107"/>
      <c r="J81" s="107"/>
      <c r="K81" s="67"/>
      <c r="L81" s="103" t="str">
        <f t="shared" si="9"/>
        <v/>
      </c>
      <c r="M81" s="103" t="str">
        <f t="shared" si="10"/>
        <v/>
      </c>
      <c r="N81" s="58">
        <f>IF($L81="",0,IF(ISBLANK($M81)=TRUE(),360,DAYS360($L81,$M81)+1)+IF(DAY($M81)=31,VLOOKUP(MONTH($M81),[2]formula!$B$1:$D$12,3))+IF(AND(MONTH($M81)=2,DAY($M81)=28),2,0))</f>
        <v>0</v>
      </c>
      <c r="O81" s="108">
        <f t="shared" si="8"/>
        <v>0</v>
      </c>
      <c r="P81" s="109"/>
      <c r="Q81" s="110"/>
      <c r="T81" s="2"/>
    </row>
    <row r="82" spans="1:20" ht="21.75" customHeight="1" x14ac:dyDescent="0.25">
      <c r="A82" s="104"/>
      <c r="B82" s="104"/>
      <c r="C82" s="104"/>
      <c r="D82" s="69"/>
      <c r="E82" s="105"/>
      <c r="F82" s="106"/>
      <c r="G82" s="69"/>
      <c r="H82" s="69"/>
      <c r="I82" s="107"/>
      <c r="J82" s="107"/>
      <c r="K82" s="67"/>
      <c r="L82" s="103" t="str">
        <f t="shared" si="9"/>
        <v/>
      </c>
      <c r="M82" s="103" t="str">
        <f t="shared" si="10"/>
        <v/>
      </c>
      <c r="N82" s="58">
        <f>IF($L82="",0,IF(ISBLANK($M82)=TRUE(),360,DAYS360($L82,$M82)+1)+IF(DAY($M82)=31,VLOOKUP(MONTH($M82),[2]formula!$B$1:$D$12,3))+IF(AND(MONTH($M82)=2,DAY($M82)=28),2,0))</f>
        <v>0</v>
      </c>
      <c r="O82" s="108">
        <f t="shared" si="8"/>
        <v>0</v>
      </c>
      <c r="P82" s="109"/>
      <c r="Q82" s="110"/>
      <c r="T82" s="2"/>
    </row>
    <row r="83" spans="1:20" ht="21.75" customHeight="1" x14ac:dyDescent="0.25">
      <c r="A83" s="104"/>
      <c r="B83" s="104"/>
      <c r="C83" s="104"/>
      <c r="D83" s="69"/>
      <c r="E83" s="105"/>
      <c r="F83" s="106"/>
      <c r="G83" s="69"/>
      <c r="H83" s="69"/>
      <c r="I83" s="107"/>
      <c r="J83" s="107"/>
      <c r="K83" s="67"/>
      <c r="L83" s="103" t="str">
        <f t="shared" si="9"/>
        <v/>
      </c>
      <c r="M83" s="103" t="str">
        <f t="shared" si="10"/>
        <v/>
      </c>
      <c r="N83" s="58">
        <f>IF($L83="",0,IF(ISBLANK($M83)=TRUE(),360,DAYS360($L83,$M83)+1)+IF(DAY($M83)=31,VLOOKUP(MONTH($M83),[2]formula!$B$1:$D$12,3))+IF(AND(MONTH($M83)=2,DAY($M83)=28),2,0))</f>
        <v>0</v>
      </c>
      <c r="O83" s="108">
        <f t="shared" si="8"/>
        <v>0</v>
      </c>
      <c r="P83" s="109"/>
      <c r="Q83" s="110"/>
      <c r="T83" s="2"/>
    </row>
    <row r="84" spans="1:20" ht="21.75" customHeight="1" x14ac:dyDescent="0.25">
      <c r="A84" s="104"/>
      <c r="B84" s="104"/>
      <c r="C84" s="104"/>
      <c r="D84" s="69"/>
      <c r="E84" s="105"/>
      <c r="F84" s="106"/>
      <c r="G84" s="69"/>
      <c r="H84" s="69"/>
      <c r="I84" s="107"/>
      <c r="J84" s="107"/>
      <c r="K84" s="67"/>
      <c r="L84" s="103" t="str">
        <f t="shared" si="9"/>
        <v/>
      </c>
      <c r="M84" s="103" t="str">
        <f t="shared" si="10"/>
        <v/>
      </c>
      <c r="N84" s="58">
        <f>IF($L84="",0,IF(ISBLANK($M84)=TRUE(),360,DAYS360($L84,$M84)+1)+IF(DAY($M84)=31,VLOOKUP(MONTH($M84),[2]formula!$B$1:$D$12,3))+IF(AND(MONTH($M84)=2,DAY($M84)=28),2,0))</f>
        <v>0</v>
      </c>
      <c r="O84" s="108">
        <f t="shared" si="8"/>
        <v>0</v>
      </c>
      <c r="P84" s="109"/>
      <c r="Q84" s="110"/>
      <c r="T84" s="2"/>
    </row>
    <row r="85" spans="1:20" ht="21.75" customHeight="1" x14ac:dyDescent="0.25">
      <c r="A85" s="104"/>
      <c r="B85" s="104"/>
      <c r="C85" s="104"/>
      <c r="D85" s="69"/>
      <c r="E85" s="105"/>
      <c r="F85" s="106"/>
      <c r="G85" s="69"/>
      <c r="H85" s="69"/>
      <c r="I85" s="107"/>
      <c r="J85" s="107"/>
      <c r="K85" s="67"/>
      <c r="L85" s="103" t="str">
        <f t="shared" si="9"/>
        <v/>
      </c>
      <c r="M85" s="103" t="str">
        <f t="shared" si="10"/>
        <v/>
      </c>
      <c r="N85" s="58">
        <f>IF($L85="",0,IF(ISBLANK($M85)=TRUE(),360,DAYS360($L85,$M85)+1)+IF(DAY($M85)=31,VLOOKUP(MONTH($M85),[2]formula!$B$1:$D$12,3))+IF(AND(MONTH($M85)=2,DAY($M85)=28),2,0))</f>
        <v>0</v>
      </c>
      <c r="O85" s="108">
        <f t="shared" si="8"/>
        <v>0</v>
      </c>
      <c r="P85" s="109"/>
      <c r="Q85" s="110"/>
      <c r="T85" s="2"/>
    </row>
    <row r="86" spans="1:20" ht="21.75" customHeight="1" x14ac:dyDescent="0.25">
      <c r="A86" s="104"/>
      <c r="B86" s="104"/>
      <c r="C86" s="104"/>
      <c r="D86" s="69"/>
      <c r="E86" s="105"/>
      <c r="F86" s="106"/>
      <c r="G86" s="69"/>
      <c r="H86" s="69"/>
      <c r="I86" s="107"/>
      <c r="J86" s="107"/>
      <c r="K86" s="67"/>
      <c r="L86" s="103" t="str">
        <f t="shared" si="9"/>
        <v/>
      </c>
      <c r="M86" s="103" t="str">
        <f t="shared" si="10"/>
        <v/>
      </c>
      <c r="N86" s="58">
        <f>IF($L86="",0,IF(ISBLANK($M86)=TRUE(),360,DAYS360($L86,$M86)+1)+IF(DAY($M86)=31,VLOOKUP(MONTH($M86),[2]formula!$B$1:$D$12,3))+IF(AND(MONTH($M86)=2,DAY($M86)=28),2,0))</f>
        <v>0</v>
      </c>
      <c r="O86" s="108">
        <f t="shared" si="8"/>
        <v>0</v>
      </c>
      <c r="P86" s="109"/>
      <c r="Q86" s="110"/>
      <c r="T86" s="2"/>
    </row>
    <row r="87" spans="1:20" ht="21.75" customHeight="1" x14ac:dyDescent="0.25">
      <c r="A87" s="104"/>
      <c r="B87" s="104"/>
      <c r="C87" s="104"/>
      <c r="D87" s="69"/>
      <c r="E87" s="105"/>
      <c r="F87" s="106"/>
      <c r="G87" s="69"/>
      <c r="H87" s="69"/>
      <c r="I87" s="107"/>
      <c r="J87" s="107"/>
      <c r="K87" s="67"/>
      <c r="L87" s="103" t="str">
        <f t="shared" si="9"/>
        <v/>
      </c>
      <c r="M87" s="103" t="str">
        <f t="shared" si="10"/>
        <v/>
      </c>
      <c r="N87" s="58">
        <f>IF($L87="",0,IF(ISBLANK($M87)=TRUE(),360,DAYS360($L87,$M87)+1)+IF(DAY($M87)=31,VLOOKUP(MONTH($M87),[2]formula!$B$1:$D$12,3))+IF(AND(MONTH($M87)=2,DAY($M87)=28),2,0))</f>
        <v>0</v>
      </c>
      <c r="O87" s="108">
        <f t="shared" si="8"/>
        <v>0</v>
      </c>
      <c r="P87" s="109"/>
      <c r="Q87" s="110"/>
      <c r="T87" s="2"/>
    </row>
    <row r="88" spans="1:20" ht="21.75" customHeight="1" x14ac:dyDescent="0.25">
      <c r="A88" s="104"/>
      <c r="B88" s="104"/>
      <c r="C88" s="104"/>
      <c r="D88" s="69"/>
      <c r="E88" s="105"/>
      <c r="F88" s="106"/>
      <c r="G88" s="69"/>
      <c r="H88" s="69"/>
      <c r="I88" s="107"/>
      <c r="J88" s="107"/>
      <c r="K88" s="67"/>
      <c r="L88" s="103" t="str">
        <f t="shared" si="9"/>
        <v/>
      </c>
      <c r="M88" s="103" t="str">
        <f t="shared" si="10"/>
        <v/>
      </c>
      <c r="N88" s="58">
        <f>IF($L88="",0,IF(ISBLANK($M88)=TRUE(),360,DAYS360($L88,$M88)+1)+IF(DAY($M88)=31,VLOOKUP(MONTH($M88),[2]formula!$B$1:$D$12,3))+IF(AND(MONTH($M88)=2,DAY($M88)=28),2,0))</f>
        <v>0</v>
      </c>
      <c r="O88" s="108">
        <f t="shared" si="8"/>
        <v>0</v>
      </c>
      <c r="P88" s="109"/>
      <c r="Q88" s="110"/>
      <c r="T88" s="2"/>
    </row>
    <row r="89" spans="1:20" ht="21.75" customHeight="1" x14ac:dyDescent="0.25">
      <c r="A89" s="104"/>
      <c r="B89" s="104"/>
      <c r="C89" s="104"/>
      <c r="D89" s="69"/>
      <c r="E89" s="105"/>
      <c r="F89" s="106"/>
      <c r="G89" s="69"/>
      <c r="H89" s="69"/>
      <c r="I89" s="107"/>
      <c r="J89" s="107"/>
      <c r="K89" s="67"/>
      <c r="L89" s="103" t="str">
        <f t="shared" si="9"/>
        <v/>
      </c>
      <c r="M89" s="103" t="str">
        <f t="shared" si="10"/>
        <v/>
      </c>
      <c r="N89" s="58">
        <f>IF($L89="",0,IF(ISBLANK($M89)=TRUE(),360,DAYS360($L89,$M89)+1)+IF(DAY($M89)=31,VLOOKUP(MONTH($M89),[2]formula!$B$1:$D$12,3))+IF(AND(MONTH($M89)=2,DAY($M89)=28),2,0))</f>
        <v>0</v>
      </c>
      <c r="O89" s="108">
        <f t="shared" si="8"/>
        <v>0</v>
      </c>
      <c r="P89" s="109"/>
      <c r="Q89" s="110"/>
      <c r="T89" s="2"/>
    </row>
    <row r="90" spans="1:20" ht="21.75" customHeight="1" thickBot="1" x14ac:dyDescent="0.3">
      <c r="A90" s="104"/>
      <c r="B90" s="104"/>
      <c r="C90" s="104"/>
      <c r="D90" s="69"/>
      <c r="E90" s="105"/>
      <c r="F90" s="106"/>
      <c r="G90" s="69"/>
      <c r="H90" s="69"/>
      <c r="I90" s="107"/>
      <c r="J90" s="107"/>
      <c r="K90" s="67"/>
      <c r="L90" s="103" t="str">
        <f t="shared" ref="L90" si="11">IF(ISBLANK(I90)=TRUE(),"",IF(AND(J90&lt;$L$29,ISBLANK(J90)=FALSE()),"",IF(I90&lt;$L$29,$L$29,I90)))</f>
        <v/>
      </c>
      <c r="M90" s="103" t="str">
        <f t="shared" ref="M90" si="12">IF(AND(ISBLANK(I90),ISBLANK(J90)),"",(IF(ISBLANK(J90)=TRUE(),$M$29,IF(J90&lt;$L$29," ",IF(J90&gt;$M$29,$M$29,J90)))))</f>
        <v/>
      </c>
      <c r="N90" s="58">
        <f>IF($L90="",0,IF(ISBLANK($M90)=TRUE(),360,DAYS360($L90,$M90)+1)+IF(DAY($M90)=31,VLOOKUP(MONTH($M90),[2]formula!$B$1:$D$12,3))+IF(AND(MONTH($M90)=2,DAY($M90)=28),2,0))</f>
        <v>0</v>
      </c>
      <c r="O90" s="108">
        <f t="shared" si="8"/>
        <v>0</v>
      </c>
      <c r="P90" s="111"/>
      <c r="Q90" s="110"/>
      <c r="T90" s="2"/>
    </row>
    <row r="91" spans="1:20" ht="38.25" customHeight="1" x14ac:dyDescent="0.25">
      <c r="A91" s="659" t="s">
        <v>284</v>
      </c>
      <c r="B91" s="659"/>
      <c r="C91" s="91"/>
      <c r="D91" s="112" t="s">
        <v>74</v>
      </c>
      <c r="E91" s="5"/>
      <c r="F91" s="5"/>
      <c r="G91" s="113"/>
      <c r="H91" s="114"/>
      <c r="I91" s="113"/>
      <c r="J91" s="113"/>
      <c r="K91" s="115"/>
      <c r="L91" s="116"/>
      <c r="M91" s="117"/>
      <c r="N91" s="58"/>
      <c r="O91" s="118">
        <f>SUM(O30:O90)</f>
        <v>0</v>
      </c>
      <c r="T91" s="2"/>
    </row>
    <row r="92" spans="1:20" ht="12" customHeight="1" x14ac:dyDescent="0.25">
      <c r="A92" s="119" t="s">
        <v>75</v>
      </c>
      <c r="B92" s="5"/>
      <c r="C92" s="91"/>
      <c r="D92" s="91"/>
      <c r="E92" s="5"/>
      <c r="F92" s="5"/>
      <c r="G92" s="91"/>
      <c r="H92" s="92"/>
      <c r="I92" s="91"/>
      <c r="J92" s="91"/>
      <c r="K92" s="92"/>
      <c r="L92" s="120"/>
      <c r="N92" s="121"/>
      <c r="O92" s="120"/>
      <c r="P92" s="120"/>
      <c r="Q92" s="120"/>
      <c r="R92" s="121"/>
      <c r="S92" s="120"/>
      <c r="T92" s="122"/>
    </row>
    <row r="93" spans="1:20" ht="12" customHeight="1" x14ac:dyDescent="0.25">
      <c r="A93" s="77"/>
      <c r="B93" s="91"/>
      <c r="C93" s="660" t="s">
        <v>76</v>
      </c>
      <c r="D93" s="660"/>
      <c r="E93" s="660"/>
      <c r="F93" s="660"/>
      <c r="G93" s="660"/>
      <c r="H93" s="660"/>
      <c r="I93" s="660"/>
      <c r="J93" s="91"/>
      <c r="K93" s="92"/>
      <c r="L93" s="120"/>
      <c r="M93" s="120"/>
      <c r="N93" s="121"/>
      <c r="O93" s="120"/>
      <c r="P93" s="120"/>
      <c r="Q93" s="120"/>
      <c r="R93" s="121"/>
      <c r="S93" s="120"/>
      <c r="T93" s="122"/>
    </row>
    <row r="94" spans="1:20" x14ac:dyDescent="0.25">
      <c r="A94" s="5"/>
      <c r="C94" s="661"/>
      <c r="D94" s="661"/>
      <c r="E94" s="661"/>
      <c r="F94" s="661"/>
      <c r="G94" s="661"/>
      <c r="H94" s="661"/>
      <c r="I94" s="661"/>
      <c r="M94" s="5"/>
      <c r="N94" s="5"/>
      <c r="O94" s="5"/>
      <c r="P94" s="5"/>
      <c r="Q94" s="5"/>
      <c r="T94" s="123"/>
    </row>
    <row r="95" spans="1:20" ht="46.5" customHeight="1" x14ac:dyDescent="0.25">
      <c r="A95" s="5"/>
      <c r="C95" s="662" t="s">
        <v>77</v>
      </c>
      <c r="D95" s="662"/>
      <c r="E95" s="662"/>
      <c r="F95" s="662"/>
      <c r="G95" s="662"/>
      <c r="H95" s="662"/>
      <c r="I95" s="662"/>
      <c r="J95" s="5"/>
      <c r="K95" s="124" t="s">
        <v>78</v>
      </c>
      <c r="L95" s="124" t="s">
        <v>79</v>
      </c>
      <c r="M95" s="125" t="s">
        <v>80</v>
      </c>
      <c r="N95" s="125" t="s">
        <v>81</v>
      </c>
      <c r="O95" s="126" t="s">
        <v>82</v>
      </c>
      <c r="P95" s="5"/>
      <c r="Q95" s="5"/>
      <c r="T95" s="2"/>
    </row>
    <row r="96" spans="1:20" x14ac:dyDescent="0.25">
      <c r="A96" s="5"/>
      <c r="C96" s="658"/>
      <c r="D96" s="658"/>
      <c r="E96" s="658"/>
      <c r="F96" s="658"/>
      <c r="G96" s="658"/>
      <c r="H96" s="658"/>
      <c r="I96" s="658"/>
      <c r="J96" s="5"/>
      <c r="K96" s="127">
        <v>2025</v>
      </c>
      <c r="L96" s="128">
        <f>COUNTIF(O30:O90,"&gt;0")</f>
        <v>0</v>
      </c>
      <c r="M96" s="129">
        <f>+S22</f>
        <v>0</v>
      </c>
      <c r="N96" s="129">
        <f>+O91</f>
        <v>0</v>
      </c>
      <c r="O96" s="130">
        <f>IF($M96&gt;$N96,$N96,$M96)</f>
        <v>0</v>
      </c>
      <c r="P96" s="5"/>
      <c r="Q96" s="5"/>
      <c r="T96" s="2"/>
    </row>
    <row r="97" spans="3:25" ht="21.75" customHeight="1" x14ac:dyDescent="0.25">
      <c r="C97" s="658"/>
      <c r="D97" s="658"/>
      <c r="E97" s="658"/>
      <c r="F97" s="658"/>
      <c r="G97" s="658"/>
      <c r="H97" s="658"/>
      <c r="I97" s="658"/>
      <c r="J97" s="5"/>
      <c r="K97" s="124" t="s">
        <v>83</v>
      </c>
      <c r="L97" s="131">
        <f>L96</f>
        <v>0</v>
      </c>
      <c r="M97" s="132">
        <f>SUM(M96:M96)</f>
        <v>0</v>
      </c>
      <c r="N97" s="132">
        <f>SUM(N96:N96)</f>
        <v>0</v>
      </c>
      <c r="O97" s="133">
        <f>SUM(O96:O96)</f>
        <v>0</v>
      </c>
      <c r="P97" s="5"/>
      <c r="Q97" s="5"/>
      <c r="T97" s="2"/>
    </row>
    <row r="98" spans="3:25" ht="15" customHeight="1" x14ac:dyDescent="0.25">
      <c r="C98" s="658"/>
      <c r="D98" s="658"/>
      <c r="E98" s="658"/>
      <c r="F98" s="658"/>
      <c r="G98" s="658"/>
      <c r="H98" s="658"/>
      <c r="I98" s="658"/>
      <c r="J98" s="5"/>
      <c r="M98" s="5"/>
      <c r="N98" s="5"/>
      <c r="O98" s="5"/>
      <c r="P98" s="5"/>
      <c r="Q98" s="5"/>
      <c r="T98" s="2"/>
    </row>
    <row r="99" spans="3:25" ht="21.75" customHeight="1" x14ac:dyDescent="0.25">
      <c r="C99" s="658"/>
      <c r="D99" s="658"/>
      <c r="E99" s="658"/>
      <c r="F99" s="658"/>
      <c r="G99" s="658"/>
      <c r="H99" s="658"/>
      <c r="I99" s="658"/>
      <c r="J99" s="5"/>
      <c r="K99" s="5"/>
      <c r="L99" s="5"/>
      <c r="O99" s="4"/>
      <c r="Q99" s="134"/>
      <c r="R99" s="134"/>
      <c r="S99" s="134"/>
      <c r="T99" s="134"/>
    </row>
    <row r="100" spans="3:25" ht="15" customHeight="1" x14ac:dyDescent="0.25">
      <c r="C100" s="658"/>
      <c r="D100" s="658"/>
      <c r="E100" s="658"/>
      <c r="F100" s="658"/>
      <c r="G100" s="658"/>
      <c r="H100" s="658"/>
      <c r="I100" s="658"/>
      <c r="J100" s="5"/>
      <c r="K100" s="5"/>
      <c r="L100" s="5"/>
      <c r="O100" s="4"/>
      <c r="Q100" s="134"/>
      <c r="R100" s="134"/>
      <c r="S100" s="134"/>
      <c r="T100" s="134"/>
    </row>
    <row r="101" spans="3:25" x14ac:dyDescent="0.25">
      <c r="C101" s="658"/>
      <c r="D101" s="658"/>
      <c r="E101" s="658"/>
      <c r="F101" s="658"/>
      <c r="G101" s="658"/>
      <c r="H101" s="658"/>
      <c r="I101" s="658"/>
      <c r="M101" s="5"/>
      <c r="N101" s="5"/>
      <c r="O101" s="5"/>
      <c r="P101" s="5"/>
      <c r="Q101" s="5"/>
      <c r="W101" s="134"/>
      <c r="X101" s="134"/>
      <c r="Y101" s="134"/>
    </row>
    <row r="102" spans="3:25" x14ac:dyDescent="0.25">
      <c r="M102" s="5"/>
      <c r="N102" s="5"/>
      <c r="O102" s="5"/>
      <c r="P102" s="5"/>
      <c r="Q102" s="5"/>
      <c r="W102" s="134"/>
      <c r="X102" s="134"/>
      <c r="Y102" s="134"/>
    </row>
  </sheetData>
  <sheetProtection algorithmName="SHA-512" hashValue="shw5+Wmv/db/jQTPXiW0GJubb1j3nrMIy6MpKwbk5JL+TvEFFz7Jx/3lgxAa5ovw/ZZlvoGtheB+55kcdvLasg==" saltValue="t1NG/ZUBGlVYein3zcyXjQ==" spinCount="100000" sheet="1" objects="1" scenarios="1"/>
  <mergeCells count="58">
    <mergeCell ref="V8:W8"/>
    <mergeCell ref="C96:I98"/>
    <mergeCell ref="C99:I101"/>
    <mergeCell ref="O28:O29"/>
    <mergeCell ref="A91:B91"/>
    <mergeCell ref="C93:I93"/>
    <mergeCell ref="C94:I94"/>
    <mergeCell ref="C95:I95"/>
    <mergeCell ref="A27:K27"/>
    <mergeCell ref="L27:O27"/>
    <mergeCell ref="P27:P29"/>
    <mergeCell ref="Q27:Q29"/>
    <mergeCell ref="A28:A29"/>
    <mergeCell ref="B28:B29"/>
    <mergeCell ref="C28:C29"/>
    <mergeCell ref="D28:E28"/>
    <mergeCell ref="F28:F29"/>
    <mergeCell ref="G28:G29"/>
    <mergeCell ref="H28:H29"/>
    <mergeCell ref="I28:I29"/>
    <mergeCell ref="J28:J29"/>
    <mergeCell ref="K28:K29"/>
    <mergeCell ref="L28:M28"/>
    <mergeCell ref="N28:N29"/>
    <mergeCell ref="U12:U13"/>
    <mergeCell ref="V12:V13"/>
    <mergeCell ref="W12:X12"/>
    <mergeCell ref="Y12:Y13"/>
    <mergeCell ref="G23:G24"/>
    <mergeCell ref="H23:I23"/>
    <mergeCell ref="W11:Y11"/>
    <mergeCell ref="G12:G13"/>
    <mergeCell ref="H12:H13"/>
    <mergeCell ref="I12:I13"/>
    <mergeCell ref="J12:J13"/>
    <mergeCell ref="K12:K13"/>
    <mergeCell ref="L12:L13"/>
    <mergeCell ref="M12:M13"/>
    <mergeCell ref="N12:Q12"/>
    <mergeCell ref="R12:R13"/>
    <mergeCell ref="S12:T12"/>
    <mergeCell ref="A12:A13"/>
    <mergeCell ref="B12:B13"/>
    <mergeCell ref="C12:C13"/>
    <mergeCell ref="D12:D13"/>
    <mergeCell ref="E12:F12"/>
    <mergeCell ref="C6:O6"/>
    <mergeCell ref="C8:O8"/>
    <mergeCell ref="R8:U8"/>
    <mergeCell ref="A9:J9"/>
    <mergeCell ref="A11:M11"/>
    <mergeCell ref="N11:R11"/>
    <mergeCell ref="C1:R1"/>
    <mergeCell ref="V1:W3"/>
    <mergeCell ref="C4:O4"/>
    <mergeCell ref="S4:T4"/>
    <mergeCell ref="C5:O5"/>
    <mergeCell ref="S5:T5"/>
  </mergeCells>
  <conditionalFormatting sqref="D30:D90">
    <cfRule type="colorScale" priority="4">
      <colorScale>
        <cfvo type="formula" val="&quot;$ac7=&quot;&quot;IT&quot;&quot;&quot;"/>
        <cfvo type="max"/>
        <color rgb="FFFFC000"/>
        <color rgb="FFFFEF9C"/>
      </colorScale>
    </cfRule>
  </conditionalFormatting>
  <pageMargins left="0.196527777777778" right="0.196527777777778" top="0.35416666666666702" bottom="0.31527777777777799" header="0.51180555555555496" footer="0.15763888888888899"/>
  <pageSetup paperSize="8" scale="62" fitToHeight="0" orientation="landscape" horizontalDpi="300" verticalDpi="300" r:id="rId1"/>
  <headerFooter>
    <oddFooter>&amp;Rpáxina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despregables!$A$2:$A$4</xm:f>
          </x14:formula1>
          <x14:formula2>
            <xm:f>0</xm:f>
          </x14:formula2>
          <xm:sqref>S5</xm:sqref>
        </x14:dataValidation>
        <x14:dataValidation type="list" allowBlank="1" showInputMessage="1" showErrorMessage="1" xr:uid="{00000000-0002-0000-0000-000002000000}">
          <x14:formula1>
            <xm:f>despregables!$A$6:$A$8</xm:f>
          </x14:formula1>
          <x14:formula2>
            <xm:f>0</xm:f>
          </x14:formula2>
          <xm:sqref>H14:H21 G30:G90</xm:sqref>
        </x14:dataValidation>
        <x14:dataValidation type="list" allowBlank="1" showInputMessage="1" showErrorMessage="1" xr:uid="{00000000-0002-0000-0000-000003000000}">
          <x14:formula1>
            <xm:f>despregables!$A$12:$A$15</xm:f>
          </x14:formula1>
          <x14:formula2>
            <xm:f>0</xm:f>
          </x14:formula2>
          <xm:sqref>I14:I21 H30:H90</xm:sqref>
        </x14:dataValidation>
        <x14:dataValidation type="list" allowBlank="1" showInputMessage="1" showErrorMessage="1" xr:uid="{00000000-0002-0000-0000-000004000000}">
          <x14:formula1>
            <xm:f>despregables!$A$17:$A$19</xm:f>
          </x14:formula1>
          <x14:formula2>
            <xm:f>0</xm:f>
          </x14:formula2>
          <xm:sqref>M14:M21</xm:sqref>
        </x14:dataValidation>
        <x14:dataValidation type="list" allowBlank="1" showInputMessage="1" showErrorMessage="1" xr:uid="{722D48F8-4480-4758-BEB5-50903F133BEA}">
          <x14:formula1>
            <xm:f>despregables!$B$3:$B$8</xm:f>
          </x14:formula1>
          <xm:sqref>E14:E21 D30:D90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97"/>
  <sheetViews>
    <sheetView showGridLines="0" zoomScale="75" zoomScaleNormal="75" workbookViewId="0">
      <selection activeCell="I25" sqref="I25"/>
    </sheetView>
  </sheetViews>
  <sheetFormatPr baseColWidth="10" defaultColWidth="8.85546875" defaultRowHeight="15" x14ac:dyDescent="0.25"/>
  <cols>
    <col min="1" max="1" width="28.140625" style="2" customWidth="1"/>
    <col min="2" max="2" width="14" style="2" customWidth="1"/>
    <col min="3" max="3" width="10.140625" style="2" customWidth="1"/>
    <col min="4" max="4" width="5.7109375" style="3" customWidth="1"/>
    <col min="5" max="5" width="6.85546875" style="2" customWidth="1"/>
    <col min="6" max="6" width="10.7109375" style="135" customWidth="1"/>
    <col min="7" max="7" width="8.28515625" style="2" customWidth="1"/>
    <col min="8" max="8" width="8.42578125" style="2" customWidth="1"/>
    <col min="9" max="9" width="9.5703125" style="2" customWidth="1"/>
    <col min="10" max="10" width="10.42578125" style="2" customWidth="1"/>
    <col min="11" max="11" width="8.28515625" style="2" customWidth="1"/>
    <col min="12" max="12" width="8.7109375" style="2" customWidth="1"/>
    <col min="13" max="13" width="10.85546875" style="2" customWidth="1"/>
    <col min="14" max="14" width="10.42578125" style="2" customWidth="1"/>
    <col min="15" max="15" width="15.42578125" style="2" customWidth="1"/>
    <col min="16" max="16" width="11.42578125" style="2" customWidth="1"/>
    <col min="17" max="17" width="10.85546875" style="2" customWidth="1"/>
    <col min="18" max="18" width="10.28515625" style="2" customWidth="1"/>
    <col min="19" max="19" width="23.5703125" style="2" customWidth="1"/>
    <col min="20" max="20" width="10.85546875" style="2" customWidth="1"/>
    <col min="21" max="21" width="15.42578125" style="2" customWidth="1"/>
    <col min="22" max="22" width="11.28515625" style="2" customWidth="1"/>
    <col min="23" max="23" width="10.85546875" style="136" customWidth="1"/>
    <col min="24" max="24" width="12.42578125" style="2" customWidth="1"/>
    <col min="25" max="25" width="16.140625" style="2" customWidth="1"/>
    <col min="26" max="26" width="11.28515625" style="2" customWidth="1"/>
    <col min="27" max="27" width="9.5703125" style="2" customWidth="1"/>
    <col min="28" max="28" width="20.140625" style="2" customWidth="1"/>
    <col min="29" max="31" width="11.5703125" style="137" customWidth="1"/>
    <col min="32" max="32" width="8.85546875" style="137"/>
    <col min="33" max="1023" width="8.85546875" style="5"/>
    <col min="1024" max="1024" width="11.5703125" customWidth="1"/>
  </cols>
  <sheetData>
    <row r="1" spans="1:1024" ht="49.15" customHeight="1" x14ac:dyDescent="0.25">
      <c r="C1" s="668" t="s">
        <v>84</v>
      </c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138"/>
      <c r="R1" s="138"/>
      <c r="S1" s="613" t="str">
        <f>'concesión 2025'!B1</f>
        <v>v. 2025.02</v>
      </c>
      <c r="T1" s="138"/>
      <c r="U1" s="138"/>
      <c r="V1" s="139"/>
      <c r="W1" s="8" t="s">
        <v>1</v>
      </c>
      <c r="X1" s="9" t="s">
        <v>2</v>
      </c>
      <c r="Y1" s="5"/>
      <c r="Z1" s="5"/>
      <c r="AA1" s="5"/>
      <c r="AB1" s="5"/>
    </row>
    <row r="2" spans="1:1024" ht="10.5" customHeight="1" x14ac:dyDescent="0.25">
      <c r="A2" s="140"/>
      <c r="B2" s="140"/>
      <c r="C2" s="13"/>
      <c r="D2" s="11"/>
      <c r="E2" s="13"/>
      <c r="F2" s="141"/>
      <c r="G2" s="13"/>
      <c r="H2" s="13"/>
      <c r="I2" s="13"/>
      <c r="J2" s="13"/>
      <c r="K2" s="14"/>
      <c r="L2" s="15"/>
      <c r="M2" s="12"/>
      <c r="N2" s="12"/>
      <c r="O2" s="12"/>
      <c r="P2" s="12"/>
      <c r="Q2" s="12"/>
      <c r="R2" s="13"/>
      <c r="S2" s="13"/>
      <c r="T2" s="142"/>
      <c r="U2" s="142"/>
      <c r="V2" s="142"/>
      <c r="W2" s="142"/>
      <c r="X2" s="142"/>
      <c r="Y2" s="5"/>
      <c r="Z2" s="5"/>
      <c r="AA2" s="5"/>
      <c r="AB2" s="5"/>
    </row>
    <row r="3" spans="1:1024" ht="7.5" customHeight="1" x14ac:dyDescent="0.25">
      <c r="A3" s="16"/>
      <c r="B3" s="16"/>
      <c r="C3" s="19"/>
      <c r="D3" s="17"/>
      <c r="E3" s="19"/>
      <c r="F3" s="143"/>
      <c r="G3" s="19"/>
      <c r="H3" s="19"/>
      <c r="I3" s="19"/>
      <c r="J3" s="19"/>
      <c r="K3" s="18"/>
      <c r="L3" s="18"/>
      <c r="M3" s="18"/>
      <c r="N3" s="18"/>
      <c r="O3" s="18"/>
      <c r="P3" s="18"/>
      <c r="Q3" s="20"/>
      <c r="R3" s="21"/>
      <c r="S3" s="18"/>
      <c r="T3" s="18"/>
      <c r="U3" s="18"/>
      <c r="V3" s="18"/>
      <c r="W3" s="18"/>
      <c r="X3" s="18"/>
      <c r="Y3" s="5"/>
      <c r="Z3" s="5"/>
      <c r="AA3" s="5"/>
      <c r="AB3" s="5"/>
    </row>
    <row r="4" spans="1:1024" ht="15.75" x14ac:dyDescent="0.25">
      <c r="A4" s="23"/>
      <c r="B4" s="26" t="s">
        <v>4</v>
      </c>
      <c r="C4" s="669">
        <f>+'concesión 2025'!C4:O4</f>
        <v>0</v>
      </c>
      <c r="D4" s="669"/>
      <c r="E4" s="669"/>
      <c r="F4" s="669"/>
      <c r="G4" s="669"/>
      <c r="H4" s="669"/>
      <c r="I4" s="669"/>
      <c r="J4" s="669"/>
      <c r="K4" s="669"/>
      <c r="L4" s="669"/>
      <c r="M4" s="669"/>
      <c r="N4" s="669"/>
      <c r="O4" s="669"/>
      <c r="P4" s="145"/>
      <c r="Q4" s="145"/>
      <c r="R4" s="26" t="s">
        <v>5</v>
      </c>
      <c r="S4" s="146">
        <f>+'concesión 2025'!S4</f>
        <v>0</v>
      </c>
      <c r="T4" s="146"/>
      <c r="U4" s="146"/>
      <c r="V4" s="146"/>
      <c r="W4" s="146"/>
      <c r="X4" s="146"/>
      <c r="Y4" s="5"/>
      <c r="Z4" s="5"/>
      <c r="AA4" s="5"/>
      <c r="AB4" s="5"/>
    </row>
    <row r="5" spans="1:1024" ht="15.75" x14ac:dyDescent="0.25">
      <c r="A5" s="29"/>
      <c r="B5" s="29" t="s">
        <v>6</v>
      </c>
      <c r="C5" s="670">
        <f>+'concesión 2025'!C5</f>
        <v>0</v>
      </c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30"/>
      <c r="Q5" s="31"/>
      <c r="R5" s="29" t="s">
        <v>7</v>
      </c>
      <c r="S5" s="146" t="str">
        <f>+'concesión 2025'!S5</f>
        <v>elixir si/non</v>
      </c>
      <c r="T5" s="147"/>
      <c r="U5" s="147"/>
      <c r="V5" s="147"/>
      <c r="W5" s="147"/>
      <c r="X5" s="147"/>
      <c r="Y5" s="5"/>
      <c r="Z5" s="5"/>
      <c r="AA5" s="5"/>
      <c r="AB5" s="5"/>
    </row>
    <row r="6" spans="1:1024" ht="15.75" x14ac:dyDescent="0.25">
      <c r="A6" s="29"/>
      <c r="B6" s="29" t="s">
        <v>9</v>
      </c>
      <c r="C6" s="144">
        <f>+'concesión 2025'!C6</f>
        <v>0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8"/>
      <c r="Q6" s="148"/>
      <c r="R6" s="148"/>
      <c r="S6" s="148"/>
      <c r="T6" s="148"/>
      <c r="U6" s="148"/>
      <c r="V6" s="148"/>
      <c r="W6" s="148"/>
      <c r="X6" s="148"/>
      <c r="Y6" s="5"/>
      <c r="Z6" s="5"/>
      <c r="AA6" s="5"/>
      <c r="AB6" s="5"/>
    </row>
    <row r="7" spans="1:1024" ht="15.75" x14ac:dyDescent="0.25">
      <c r="A7" s="26"/>
      <c r="B7" s="26"/>
      <c r="C7" s="149" t="s">
        <v>85</v>
      </c>
      <c r="D7" s="150"/>
      <c r="E7" s="151"/>
      <c r="F7" s="152"/>
      <c r="G7" s="151"/>
      <c r="H7" s="151"/>
      <c r="I7" s="151"/>
      <c r="J7" s="151"/>
      <c r="K7" s="151"/>
      <c r="L7" s="151"/>
      <c r="M7" s="149"/>
      <c r="N7" s="153"/>
      <c r="O7" s="153"/>
      <c r="P7" s="153"/>
      <c r="Q7" s="148"/>
      <c r="R7" s="148"/>
      <c r="S7" s="148"/>
      <c r="T7" s="148"/>
      <c r="U7" s="148"/>
      <c r="V7" s="148"/>
      <c r="W7" s="148"/>
      <c r="X7" s="148"/>
      <c r="Y7" s="5"/>
      <c r="Z7" s="5"/>
      <c r="AA7" s="5"/>
      <c r="AB7" s="5"/>
    </row>
    <row r="8" spans="1:1024" ht="32.25" customHeight="1" x14ac:dyDescent="0.25">
      <c r="A8" s="154"/>
      <c r="B8" s="154" t="s">
        <v>11</v>
      </c>
      <c r="C8" s="671">
        <f>+'concesión 2025'!C8</f>
        <v>0</v>
      </c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155"/>
      <c r="Q8" s="156" t="s">
        <v>12</v>
      </c>
      <c r="R8" s="672">
        <f>+'concesión 2025'!R8</f>
        <v>0</v>
      </c>
      <c r="S8" s="672"/>
      <c r="T8" s="672"/>
      <c r="U8" s="672"/>
      <c r="V8" s="672"/>
      <c r="W8" s="672"/>
      <c r="X8" s="672"/>
      <c r="Y8" s="5"/>
      <c r="Z8" s="5"/>
      <c r="AA8" s="5"/>
      <c r="AB8" s="5"/>
    </row>
    <row r="9" spans="1:1024" s="5" customFormat="1" x14ac:dyDescent="0.25">
      <c r="A9" s="674"/>
      <c r="B9" s="674"/>
      <c r="C9" s="674"/>
      <c r="D9" s="674"/>
      <c r="E9" s="674"/>
      <c r="F9" s="674"/>
      <c r="G9" s="674"/>
      <c r="H9" s="674"/>
      <c r="I9" s="674"/>
      <c r="J9" s="674"/>
      <c r="W9" s="157"/>
      <c r="AB9" s="77"/>
      <c r="AC9" s="137"/>
      <c r="AD9" s="137"/>
      <c r="AE9" s="137"/>
      <c r="AF9" s="137"/>
      <c r="AMJ9"/>
    </row>
    <row r="10" spans="1:1024" s="5" customFormat="1" ht="35.25" customHeight="1" x14ac:dyDescent="0.25">
      <c r="A10" s="50" t="s">
        <v>14</v>
      </c>
      <c r="B10" s="158"/>
      <c r="C10" s="158"/>
      <c r="D10" s="158"/>
      <c r="E10" s="158"/>
      <c r="F10" s="159"/>
      <c r="G10" s="160"/>
      <c r="H10" s="160"/>
      <c r="I10" s="158"/>
      <c r="J10" s="158"/>
      <c r="S10" s="675" t="s">
        <v>17</v>
      </c>
      <c r="T10" s="675"/>
      <c r="U10" s="675"/>
      <c r="V10" s="675"/>
      <c r="W10" s="161">
        <f>'concesión 2025'!T11</f>
        <v>1</v>
      </c>
      <c r="X10" s="161"/>
      <c r="AA10" s="162"/>
      <c r="AB10" s="77"/>
      <c r="AC10" s="137"/>
      <c r="AD10" s="137"/>
      <c r="AE10" s="137"/>
      <c r="AF10" s="137"/>
      <c r="AMJ10"/>
    </row>
    <row r="11" spans="1:1024" s="164" customFormat="1" ht="40.9" customHeight="1" x14ac:dyDescent="0.25">
      <c r="A11" s="676" t="s">
        <v>86</v>
      </c>
      <c r="B11" s="676"/>
      <c r="C11" s="676"/>
      <c r="D11" s="676"/>
      <c r="E11" s="676"/>
      <c r="F11" s="676"/>
      <c r="G11" s="676"/>
      <c r="H11" s="676"/>
      <c r="I11" s="676"/>
      <c r="J11" s="676"/>
      <c r="K11" s="676"/>
      <c r="L11" s="676"/>
      <c r="M11" s="677" t="s">
        <v>87</v>
      </c>
      <c r="N11" s="677"/>
      <c r="O11" s="677"/>
      <c r="P11" s="677"/>
      <c r="Q11" s="677"/>
      <c r="R11" s="677"/>
      <c r="S11" s="678" t="s">
        <v>88</v>
      </c>
      <c r="T11" s="678"/>
      <c r="U11" s="678"/>
      <c r="V11" s="678"/>
      <c r="W11" s="678"/>
      <c r="X11" s="678"/>
      <c r="Y11" s="678"/>
      <c r="Z11" s="678"/>
      <c r="AA11" s="678"/>
      <c r="AB11" s="695" t="s">
        <v>64</v>
      </c>
      <c r="AC11" s="696">
        <v>2025</v>
      </c>
      <c r="AD11" s="696"/>
      <c r="AE11" s="696"/>
      <c r="AF11" s="163"/>
      <c r="AG11" s="163"/>
      <c r="AH11" s="163"/>
      <c r="AI11" s="163"/>
      <c r="AJ11" s="163"/>
      <c r="AK11" s="163"/>
      <c r="AL11" s="163"/>
      <c r="AMJ11"/>
    </row>
    <row r="12" spans="1:1024" s="167" customFormat="1" ht="32.25" customHeight="1" x14ac:dyDescent="0.25">
      <c r="A12" s="679" t="s">
        <v>21</v>
      </c>
      <c r="B12" s="679" t="s">
        <v>22</v>
      </c>
      <c r="C12" s="679" t="s">
        <v>23</v>
      </c>
      <c r="D12" s="684" t="s">
        <v>24</v>
      </c>
      <c r="E12" s="684"/>
      <c r="F12" s="685" t="s">
        <v>25</v>
      </c>
      <c r="G12" s="681" t="s">
        <v>89</v>
      </c>
      <c r="H12" s="681" t="s">
        <v>27</v>
      </c>
      <c r="I12" s="679" t="s">
        <v>28</v>
      </c>
      <c r="J12" s="679" t="s">
        <v>29</v>
      </c>
      <c r="K12" s="680" t="s">
        <v>30</v>
      </c>
      <c r="L12" s="681" t="s">
        <v>90</v>
      </c>
      <c r="M12" s="682" t="s">
        <v>91</v>
      </c>
      <c r="N12" s="682"/>
      <c r="O12" s="682"/>
      <c r="P12" s="682"/>
      <c r="Q12" s="683" t="s">
        <v>92</v>
      </c>
      <c r="R12" s="673" t="s">
        <v>93</v>
      </c>
      <c r="S12" s="691" t="s">
        <v>94</v>
      </c>
      <c r="T12" s="691"/>
      <c r="U12" s="691"/>
      <c r="V12" s="691"/>
      <c r="W12" s="692" t="s">
        <v>95</v>
      </c>
      <c r="X12" s="686" t="s">
        <v>96</v>
      </c>
      <c r="Y12" s="693" t="s">
        <v>97</v>
      </c>
      <c r="Z12" s="694" t="s">
        <v>98</v>
      </c>
      <c r="AA12" s="686" t="s">
        <v>99</v>
      </c>
      <c r="AB12" s="695"/>
      <c r="AC12" s="687" t="s">
        <v>69</v>
      </c>
      <c r="AD12" s="687"/>
      <c r="AE12" s="687" t="s">
        <v>100</v>
      </c>
      <c r="AF12" s="166"/>
      <c r="AG12" s="166"/>
      <c r="AH12" s="166"/>
      <c r="AI12" s="166"/>
      <c r="AJ12" s="166"/>
      <c r="AK12" s="166"/>
      <c r="AL12" s="166"/>
      <c r="AMJ12"/>
    </row>
    <row r="13" spans="1:1024" s="167" customFormat="1" ht="74.25" customHeight="1" thickTop="1" thickBot="1" x14ac:dyDescent="0.3">
      <c r="A13" s="679"/>
      <c r="B13" s="679"/>
      <c r="C13" s="679"/>
      <c r="D13" s="168" t="s">
        <v>38</v>
      </c>
      <c r="E13" s="169" t="s">
        <v>39</v>
      </c>
      <c r="F13" s="685"/>
      <c r="G13" s="681"/>
      <c r="H13" s="681"/>
      <c r="I13" s="679"/>
      <c r="J13" s="679"/>
      <c r="K13" s="680"/>
      <c r="L13" s="681"/>
      <c r="M13" s="60" t="s">
        <v>40</v>
      </c>
      <c r="N13" s="60" t="s">
        <v>41</v>
      </c>
      <c r="O13" s="61" t="s">
        <v>42</v>
      </c>
      <c r="P13" s="60" t="s">
        <v>43</v>
      </c>
      <c r="Q13" s="683"/>
      <c r="R13" s="673"/>
      <c r="S13" s="60" t="s">
        <v>40</v>
      </c>
      <c r="T13" s="60" t="s">
        <v>41</v>
      </c>
      <c r="U13" s="61" t="s">
        <v>42</v>
      </c>
      <c r="V13" s="60" t="s">
        <v>43</v>
      </c>
      <c r="W13" s="692"/>
      <c r="X13" s="686"/>
      <c r="Y13" s="693"/>
      <c r="Z13" s="694"/>
      <c r="AA13" s="686"/>
      <c r="AB13" s="695"/>
      <c r="AC13" s="63">
        <f>S28</f>
        <v>45627</v>
      </c>
      <c r="AD13" s="63">
        <f>T28</f>
        <v>45930</v>
      </c>
      <c r="AE13" s="687"/>
      <c r="AF13" s="166"/>
      <c r="AG13" s="166"/>
      <c r="AH13" s="166"/>
      <c r="AI13" s="166"/>
      <c r="AJ13" s="166"/>
      <c r="AK13" s="166"/>
      <c r="AL13" s="166"/>
      <c r="AMJ13"/>
    </row>
    <row r="14" spans="1:1024" ht="12" customHeight="1" thickTop="1" thickBot="1" x14ac:dyDescent="0.3">
      <c r="A14" s="170" t="str">
        <f>IF('concesión 2025'!B14="","",'concesión 2025'!B14)</f>
        <v/>
      </c>
      <c r="B14" s="170" t="str">
        <f>IF('concesión 2025'!C14="","",'concesión 2025'!C14)</f>
        <v/>
      </c>
      <c r="C14" s="66" t="str">
        <f>IF('concesión 2025'!D14="","",'concesión 2025'!D14)</f>
        <v/>
      </c>
      <c r="D14" s="171" t="str">
        <f>IF('concesión 2025'!E14="","",'concesión 2025'!E14)</f>
        <v/>
      </c>
      <c r="E14" s="172" t="str">
        <f>IF('concesión 2025'!F14="","",'concesión 2025'!F14)</f>
        <v/>
      </c>
      <c r="F14" s="173" t="str">
        <f>IF('concesión 2025'!G14="","",'concesión 2025'!G14)</f>
        <v/>
      </c>
      <c r="G14" s="174" t="str">
        <f>IF('concesión 2025'!H14="","",'concesión 2025'!H14)</f>
        <v/>
      </c>
      <c r="H14" s="174" t="str">
        <f>IF('concesión 2025'!I14="","",'concesión 2025'!I14)</f>
        <v/>
      </c>
      <c r="I14" s="173" t="str">
        <f>IF('concesión 2025'!J14="","",'concesión 2025'!J14)</f>
        <v/>
      </c>
      <c r="J14" s="173"/>
      <c r="K14" s="175" t="str">
        <f>IF('concesión 2025'!L14="","",'concesión 2025'!L14)</f>
        <v/>
      </c>
      <c r="L14" s="171" t="str">
        <f>IF('concesión 2025'!M14="","",'concesión 2025'!M14)</f>
        <v/>
      </c>
      <c r="M14" s="176">
        <f>IF('concesión 2025'!N14="",0,'concesión 2025'!N14)</f>
        <v>0</v>
      </c>
      <c r="N14" s="176">
        <f>IF('concesión 2025'!O14="",0,'concesión 2025'!O14)</f>
        <v>0</v>
      </c>
      <c r="O14" s="177">
        <f>IF('concesión 2025'!P14="",0,'concesión 2025'!P14)</f>
        <v>0</v>
      </c>
      <c r="P14" s="178">
        <f t="shared" ref="P14:P21" si="0">+N14+O14</f>
        <v>0</v>
      </c>
      <c r="Q14" s="179">
        <f>IF('concesión 2025'!R14="",0,'concesión 2025'!R14)</f>
        <v>0</v>
      </c>
      <c r="R14" s="178">
        <f>IF('concesión 2025'!T14="",0,'concesión 2025'!T14)</f>
        <v>0</v>
      </c>
      <c r="S14" s="180">
        <f t="shared" ref="S14:S21" si="1">IF(M14=0,0,M14)</f>
        <v>0</v>
      </c>
      <c r="T14" s="181">
        <f t="shared" ref="T14:T21" si="2">IF(AE14=0,0,IF(L14=$G$24,IF(S14&gt;$I$24,$I$24*K14,IF(S14&lt;$I$24,S14*K14,IF(K14=$J$24,S14,$I$24*K14))),IF(S14&gt;$I$25,$I$25*K14,IF(S14&lt;$I$25,S14*K14,IF(K14=$J$24,S14,$I$25*K14)))))</f>
        <v>0</v>
      </c>
      <c r="U14" s="182">
        <f t="shared" ref="U14:U21" si="3">IF(O14=0,0,O14)</f>
        <v>0</v>
      </c>
      <c r="V14" s="181">
        <f t="shared" ref="V14:V21" si="4">IF(T14=0,0,+T14+U14)</f>
        <v>0</v>
      </c>
      <c r="W14" s="183">
        <f t="shared" ref="W14:W21" si="5">IF(Q14=0,0,Q14)</f>
        <v>0</v>
      </c>
      <c r="X14" s="184">
        <f t="shared" ref="X14:X21" si="6">ROUND((V14/300)*AE14*W14*$W$10,2)</f>
        <v>0</v>
      </c>
      <c r="Y14" s="185"/>
      <c r="Z14" s="186"/>
      <c r="AA14" s="187">
        <f t="shared" ref="AA14:AA21" si="7">X14-R14</f>
        <v>0</v>
      </c>
      <c r="AB14" s="621"/>
      <c r="AC14" s="188" t="str">
        <f t="shared" ref="AC14:AC21" si="8">IF(ISBLANK(I14),"",IF(I14&gt;=$AC$13,I14,IF(AND(ISBLANK(J14)=TRUE(),I14&lt;$AC$13),$AC$13,IF(J14&gt;=$AC$13,$AC$13,""))))</f>
        <v/>
      </c>
      <c r="AD14" s="188">
        <f t="shared" ref="AD14:AD21" si="9">IF(AND(ISBLANK(I14),ISBLANK(J14)),"",(IF(ISBLANK(J14)=TRUE(),$AD$13,IF(J14&lt;$AD$13,J14,$AD$13))))</f>
        <v>45930</v>
      </c>
      <c r="AE14" s="189">
        <f>IF($AC14="",0,IF(ISBLANK($AD14)=TRUE(),360,DAYS360($AC14,$AD14)+1)+IF(DAY($AD14)=31,VLOOKUP(MONTH($AD14),formula!$B$1:$D$12,3))+IF(AND(MONTH($AD14)=2,DAY($AD14)=28),2,0))+IF((I14=$AD$13),1,0)-Y14-Z14</f>
        <v>0</v>
      </c>
      <c r="AF14" s="77"/>
      <c r="AG14" s="77"/>
      <c r="AH14" s="77"/>
      <c r="AI14" s="77"/>
      <c r="AJ14" s="77"/>
      <c r="AK14" s="77"/>
      <c r="AL14" s="77"/>
    </row>
    <row r="15" spans="1:1024" ht="12" customHeight="1" thickTop="1" thickBot="1" x14ac:dyDescent="0.3">
      <c r="A15" s="170" t="str">
        <f>IF('concesión 2025'!B15="","",'concesión 2025'!B15)</f>
        <v/>
      </c>
      <c r="B15" s="170" t="str">
        <f>IF('concesión 2025'!C15="","",'concesión 2025'!C15)</f>
        <v/>
      </c>
      <c r="C15" s="66" t="str">
        <f>IF('concesión 2025'!D15="","",'concesión 2025'!D15)</f>
        <v/>
      </c>
      <c r="D15" s="171" t="str">
        <f>IF('concesión 2025'!E15="","",'concesión 2025'!E15)</f>
        <v/>
      </c>
      <c r="E15" s="172" t="str">
        <f>IF('concesión 2025'!F15="","",'concesión 2025'!F15)</f>
        <v/>
      </c>
      <c r="F15" s="173" t="str">
        <f>IF('concesión 2025'!G15="","",'concesión 2025'!G15)</f>
        <v/>
      </c>
      <c r="G15" s="174" t="str">
        <f>IF('concesión 2025'!H15="","",'concesión 2025'!H15)</f>
        <v/>
      </c>
      <c r="H15" s="174" t="str">
        <f>IF('concesión 2025'!I15="","",'concesión 2025'!I15)</f>
        <v/>
      </c>
      <c r="I15" s="173" t="str">
        <f>IF('concesión 2025'!J15="","",'concesión 2025'!J15)</f>
        <v/>
      </c>
      <c r="J15" s="173"/>
      <c r="K15" s="175" t="str">
        <f>IF('concesión 2025'!L15="","",'concesión 2025'!L15)</f>
        <v/>
      </c>
      <c r="L15" s="171" t="str">
        <f>IF('concesión 2025'!M15="","",'concesión 2025'!M15)</f>
        <v/>
      </c>
      <c r="M15" s="176">
        <f>IF('concesión 2025'!N15="",0,'concesión 2025'!N15)</f>
        <v>0</v>
      </c>
      <c r="N15" s="176">
        <f>IF('concesión 2025'!O15="",0,'concesión 2025'!O15)</f>
        <v>0</v>
      </c>
      <c r="O15" s="177">
        <f>IF('concesión 2025'!P15="",0,'concesión 2025'!P15)</f>
        <v>0</v>
      </c>
      <c r="P15" s="178">
        <f t="shared" si="0"/>
        <v>0</v>
      </c>
      <c r="Q15" s="179">
        <f>IF('concesión 2025'!R15="",0,'concesión 2025'!R15)</f>
        <v>0</v>
      </c>
      <c r="R15" s="178">
        <f>IF('concesión 2025'!T15="",0,'concesión 2025'!T15)</f>
        <v>0</v>
      </c>
      <c r="S15" s="180">
        <f t="shared" si="1"/>
        <v>0</v>
      </c>
      <c r="T15" s="181">
        <f t="shared" si="2"/>
        <v>0</v>
      </c>
      <c r="U15" s="182">
        <f t="shared" si="3"/>
        <v>0</v>
      </c>
      <c r="V15" s="181">
        <f t="shared" si="4"/>
        <v>0</v>
      </c>
      <c r="W15" s="183">
        <f t="shared" si="5"/>
        <v>0</v>
      </c>
      <c r="X15" s="184">
        <f t="shared" si="6"/>
        <v>0</v>
      </c>
      <c r="Y15" s="185"/>
      <c r="Z15" s="186"/>
      <c r="AA15" s="187">
        <f t="shared" si="7"/>
        <v>0</v>
      </c>
      <c r="AB15" s="621"/>
      <c r="AC15" s="188" t="str">
        <f t="shared" si="8"/>
        <v/>
      </c>
      <c r="AD15" s="188">
        <f t="shared" si="9"/>
        <v>45930</v>
      </c>
      <c r="AE15" s="189">
        <f>IF($AC15="",0,IF(ISBLANK($AD15)=TRUE(),360,DAYS360($AC15,$AD15)+1)+IF(DAY($AD15)=31,VLOOKUP(MONTH($AD15),formula!$B$1:$D$12,3))+IF(AND(MONTH($AD15)=2,DAY($AD15)=28),2,0))+IF((I15=$AD$13),1,0)-Y15-Z15</f>
        <v>0</v>
      </c>
      <c r="AF15" s="77"/>
      <c r="AG15" s="77"/>
      <c r="AH15" s="77"/>
      <c r="AI15" s="77"/>
      <c r="AJ15" s="77"/>
      <c r="AK15" s="77"/>
      <c r="AL15" s="77"/>
    </row>
    <row r="16" spans="1:1024" ht="12" customHeight="1" thickTop="1" thickBot="1" x14ac:dyDescent="0.3">
      <c r="A16" s="170" t="str">
        <f>IF('concesión 2025'!B16="","",'concesión 2025'!B16)</f>
        <v/>
      </c>
      <c r="B16" s="170" t="str">
        <f>IF('concesión 2025'!C16="","",'concesión 2025'!C16)</f>
        <v/>
      </c>
      <c r="C16" s="66" t="str">
        <f>IF('concesión 2025'!D16="","",'concesión 2025'!D16)</f>
        <v/>
      </c>
      <c r="D16" s="171" t="str">
        <f>IF('concesión 2025'!E16="","",'concesión 2025'!E16)</f>
        <v/>
      </c>
      <c r="E16" s="172" t="str">
        <f>IF('concesión 2025'!F16="","",'concesión 2025'!F16)</f>
        <v/>
      </c>
      <c r="F16" s="173" t="str">
        <f>IF('concesión 2025'!G16="","",'concesión 2025'!G16)</f>
        <v/>
      </c>
      <c r="G16" s="174" t="str">
        <f>IF('concesión 2025'!H16="","",'concesión 2025'!H16)</f>
        <v/>
      </c>
      <c r="H16" s="174" t="str">
        <f>IF('concesión 2025'!I16="","",'concesión 2025'!I16)</f>
        <v/>
      </c>
      <c r="I16" s="173" t="str">
        <f>IF('concesión 2025'!J16="","",'concesión 2025'!J16)</f>
        <v/>
      </c>
      <c r="J16" s="173"/>
      <c r="K16" s="175" t="str">
        <f>IF('concesión 2025'!L16="","",'concesión 2025'!L16)</f>
        <v/>
      </c>
      <c r="L16" s="171" t="str">
        <f>IF('concesión 2025'!M16="","",'concesión 2025'!M16)</f>
        <v/>
      </c>
      <c r="M16" s="176">
        <f>IF('concesión 2025'!N16="",0,'concesión 2025'!N16)</f>
        <v>0</v>
      </c>
      <c r="N16" s="176">
        <f>IF('concesión 2025'!O16="",0,'concesión 2025'!O16)</f>
        <v>0</v>
      </c>
      <c r="O16" s="177">
        <f>IF('concesión 2025'!P16="",0,'concesión 2025'!P16)</f>
        <v>0</v>
      </c>
      <c r="P16" s="178">
        <f t="shared" si="0"/>
        <v>0</v>
      </c>
      <c r="Q16" s="179">
        <f>IF('concesión 2025'!R16="",0,'concesión 2025'!R16)</f>
        <v>0</v>
      </c>
      <c r="R16" s="178">
        <f>IF('concesión 2025'!T16="",0,'concesión 2025'!T16)</f>
        <v>0</v>
      </c>
      <c r="S16" s="180">
        <f t="shared" si="1"/>
        <v>0</v>
      </c>
      <c r="T16" s="181">
        <f t="shared" si="2"/>
        <v>0</v>
      </c>
      <c r="U16" s="182">
        <f t="shared" si="3"/>
        <v>0</v>
      </c>
      <c r="V16" s="181">
        <f t="shared" si="4"/>
        <v>0</v>
      </c>
      <c r="W16" s="183">
        <f t="shared" si="5"/>
        <v>0</v>
      </c>
      <c r="X16" s="184">
        <f t="shared" si="6"/>
        <v>0</v>
      </c>
      <c r="Y16" s="185"/>
      <c r="Z16" s="186"/>
      <c r="AA16" s="187">
        <f t="shared" si="7"/>
        <v>0</v>
      </c>
      <c r="AB16" s="621"/>
      <c r="AC16" s="188" t="str">
        <f t="shared" si="8"/>
        <v/>
      </c>
      <c r="AD16" s="188">
        <f t="shared" si="9"/>
        <v>45930</v>
      </c>
      <c r="AE16" s="189">
        <f>IF($AC16="",0,IF(ISBLANK($AD16)=TRUE(),360,DAYS360($AC16,$AD16)+1)+IF(DAY($AD16)=31,VLOOKUP(MONTH($AD16),formula!$B$1:$D$12,3))+IF(AND(MONTH($AD16)=2,DAY($AD16)=28),2,0))+IF((I16=$AD$13),1,0)-Y16-Z16</f>
        <v>0</v>
      </c>
      <c r="AF16" s="77"/>
      <c r="AG16" s="77"/>
      <c r="AH16" s="77"/>
      <c r="AI16" s="77"/>
      <c r="AJ16" s="77"/>
      <c r="AK16" s="77"/>
      <c r="AL16" s="77"/>
    </row>
    <row r="17" spans="1:1024" ht="12" customHeight="1" thickTop="1" thickBot="1" x14ac:dyDescent="0.3">
      <c r="A17" s="170" t="str">
        <f>IF('concesión 2025'!B17="","",'concesión 2025'!B17)</f>
        <v/>
      </c>
      <c r="B17" s="170" t="str">
        <f>IF('concesión 2025'!C17="","",'concesión 2025'!C17)</f>
        <v/>
      </c>
      <c r="C17" s="66" t="str">
        <f>IF('concesión 2025'!D17="","",'concesión 2025'!D17)</f>
        <v/>
      </c>
      <c r="D17" s="171" t="str">
        <f>IF('concesión 2025'!E17="","",'concesión 2025'!E17)</f>
        <v/>
      </c>
      <c r="E17" s="172" t="str">
        <f>IF('concesión 2025'!F17="","",'concesión 2025'!F17)</f>
        <v/>
      </c>
      <c r="F17" s="173" t="str">
        <f>IF('concesión 2025'!G17="","",'concesión 2025'!G17)</f>
        <v/>
      </c>
      <c r="G17" s="174" t="str">
        <f>IF('concesión 2025'!H17="","",'concesión 2025'!H17)</f>
        <v/>
      </c>
      <c r="H17" s="174" t="str">
        <f>IF('concesión 2025'!I17="","",'concesión 2025'!I17)</f>
        <v/>
      </c>
      <c r="I17" s="173" t="str">
        <f>IF('concesión 2025'!J17="","",'concesión 2025'!J17)</f>
        <v/>
      </c>
      <c r="J17" s="173"/>
      <c r="K17" s="175" t="str">
        <f>IF('concesión 2025'!L17="","",'concesión 2025'!L17)</f>
        <v/>
      </c>
      <c r="L17" s="171" t="str">
        <f>IF('concesión 2025'!M17="","",'concesión 2025'!M17)</f>
        <v/>
      </c>
      <c r="M17" s="176">
        <f>IF('concesión 2025'!N17="",0,'concesión 2025'!N17)</f>
        <v>0</v>
      </c>
      <c r="N17" s="176">
        <f>IF('concesión 2025'!O17="",0,'concesión 2025'!O17)</f>
        <v>0</v>
      </c>
      <c r="O17" s="177">
        <f>IF('concesión 2025'!P17="",0,'concesión 2025'!P17)</f>
        <v>0</v>
      </c>
      <c r="P17" s="178">
        <f t="shared" si="0"/>
        <v>0</v>
      </c>
      <c r="Q17" s="179">
        <f>IF('concesión 2025'!R17="",0,'concesión 2025'!R17)</f>
        <v>0</v>
      </c>
      <c r="R17" s="178">
        <f>IF('concesión 2025'!T17="",0,'concesión 2025'!T17)</f>
        <v>0</v>
      </c>
      <c r="S17" s="180">
        <f t="shared" si="1"/>
        <v>0</v>
      </c>
      <c r="T17" s="181">
        <f t="shared" si="2"/>
        <v>0</v>
      </c>
      <c r="U17" s="182">
        <f t="shared" si="3"/>
        <v>0</v>
      </c>
      <c r="V17" s="181">
        <f t="shared" si="4"/>
        <v>0</v>
      </c>
      <c r="W17" s="183">
        <f t="shared" si="5"/>
        <v>0</v>
      </c>
      <c r="X17" s="184">
        <f t="shared" si="6"/>
        <v>0</v>
      </c>
      <c r="Y17" s="185"/>
      <c r="Z17" s="186"/>
      <c r="AA17" s="187">
        <f t="shared" si="7"/>
        <v>0</v>
      </c>
      <c r="AB17" s="621"/>
      <c r="AC17" s="188" t="str">
        <f t="shared" si="8"/>
        <v/>
      </c>
      <c r="AD17" s="188">
        <f t="shared" si="9"/>
        <v>45930</v>
      </c>
      <c r="AE17" s="189">
        <f>IF($AC17="",0,IF(ISBLANK($AD17)=TRUE(),360,DAYS360($AC17,$AD17)+1)+IF(DAY($AD17)=31,VLOOKUP(MONTH($AD17),formula!$B$1:$D$12,3))+IF(AND(MONTH($AD17)=2,DAY($AD17)=28),2,0))+IF((I17=$AD$13),1,0)-Y17-Z17</f>
        <v>0</v>
      </c>
      <c r="AF17" s="77"/>
      <c r="AG17" s="77"/>
      <c r="AH17" s="77"/>
      <c r="AI17" s="77"/>
      <c r="AJ17" s="77"/>
      <c r="AK17" s="77"/>
      <c r="AL17" s="77"/>
    </row>
    <row r="18" spans="1:1024" ht="12" customHeight="1" thickTop="1" thickBot="1" x14ac:dyDescent="0.3">
      <c r="A18" s="170" t="str">
        <f>IF('concesión 2025'!B18="","",'concesión 2025'!B18)</f>
        <v/>
      </c>
      <c r="B18" s="170" t="str">
        <f>IF('concesión 2025'!C18="","",'concesión 2025'!C18)</f>
        <v/>
      </c>
      <c r="C18" s="66" t="str">
        <f>IF('concesión 2025'!D18="","",'concesión 2025'!D18)</f>
        <v/>
      </c>
      <c r="D18" s="171" t="str">
        <f>IF('concesión 2025'!E18="","",'concesión 2025'!E18)</f>
        <v/>
      </c>
      <c r="E18" s="172" t="str">
        <f>IF('concesión 2025'!F18="","",'concesión 2025'!F18)</f>
        <v/>
      </c>
      <c r="F18" s="173" t="str">
        <f>IF('concesión 2025'!G18="","",'concesión 2025'!G18)</f>
        <v/>
      </c>
      <c r="G18" s="174" t="str">
        <f>IF('concesión 2025'!H18="","",'concesión 2025'!H18)</f>
        <v/>
      </c>
      <c r="H18" s="174" t="str">
        <f>IF('concesión 2025'!I18="","",'concesión 2025'!I18)</f>
        <v/>
      </c>
      <c r="I18" s="173" t="str">
        <f>IF('concesión 2025'!J18="","",'concesión 2025'!J18)</f>
        <v/>
      </c>
      <c r="J18" s="173"/>
      <c r="K18" s="175" t="str">
        <f>IF('concesión 2025'!L18="","",'concesión 2025'!L18)</f>
        <v/>
      </c>
      <c r="L18" s="171" t="str">
        <f>IF('concesión 2025'!M18="","",'concesión 2025'!M18)</f>
        <v/>
      </c>
      <c r="M18" s="176">
        <f>IF('concesión 2025'!N18="",0,'concesión 2025'!N18)</f>
        <v>0</v>
      </c>
      <c r="N18" s="176">
        <f>IF('concesión 2025'!O18="",0,'concesión 2025'!O18)</f>
        <v>0</v>
      </c>
      <c r="O18" s="177">
        <f>IF('concesión 2025'!P18="",0,'concesión 2025'!P18)</f>
        <v>0</v>
      </c>
      <c r="P18" s="178">
        <f t="shared" si="0"/>
        <v>0</v>
      </c>
      <c r="Q18" s="179">
        <f>IF('concesión 2025'!R18="",0,'concesión 2025'!R18)</f>
        <v>0</v>
      </c>
      <c r="R18" s="178">
        <f>IF('concesión 2025'!T18="",0,'concesión 2025'!T18)</f>
        <v>0</v>
      </c>
      <c r="S18" s="180">
        <f t="shared" si="1"/>
        <v>0</v>
      </c>
      <c r="T18" s="181">
        <f t="shared" si="2"/>
        <v>0</v>
      </c>
      <c r="U18" s="182">
        <f t="shared" si="3"/>
        <v>0</v>
      </c>
      <c r="V18" s="181">
        <f t="shared" si="4"/>
        <v>0</v>
      </c>
      <c r="W18" s="183">
        <f t="shared" si="5"/>
        <v>0</v>
      </c>
      <c r="X18" s="184">
        <f t="shared" si="6"/>
        <v>0</v>
      </c>
      <c r="Y18" s="185"/>
      <c r="Z18" s="186"/>
      <c r="AA18" s="187">
        <f t="shared" si="7"/>
        <v>0</v>
      </c>
      <c r="AB18" s="621"/>
      <c r="AC18" s="188" t="str">
        <f t="shared" si="8"/>
        <v/>
      </c>
      <c r="AD18" s="188">
        <f t="shared" si="9"/>
        <v>45930</v>
      </c>
      <c r="AE18" s="189">
        <f>IF($AC18="",0,IF(ISBLANK($AD18)=TRUE(),360,DAYS360($AC18,$AD18)+1)+IF(DAY($AD18)=31,VLOOKUP(MONTH($AD18),formula!$B$1:$D$12,3))+IF(AND(MONTH($AD18)=2,DAY($AD18)=28),2,0))+IF((I18=$AD$13),1,0)-Y18-Z18</f>
        <v>0</v>
      </c>
      <c r="AF18" s="77"/>
      <c r="AG18" s="77"/>
      <c r="AH18" s="77"/>
      <c r="AI18" s="77"/>
      <c r="AJ18" s="77"/>
      <c r="AK18" s="77"/>
      <c r="AL18" s="77"/>
    </row>
    <row r="19" spans="1:1024" ht="12" customHeight="1" thickTop="1" thickBot="1" x14ac:dyDescent="0.3">
      <c r="A19" s="170" t="str">
        <f>IF('concesión 2025'!B19="","",'concesión 2025'!B19)</f>
        <v/>
      </c>
      <c r="B19" s="170" t="str">
        <f>IF('concesión 2025'!C19="","",'concesión 2025'!C19)</f>
        <v/>
      </c>
      <c r="C19" s="66" t="str">
        <f>IF('concesión 2025'!D19="","",'concesión 2025'!D19)</f>
        <v/>
      </c>
      <c r="D19" s="171" t="str">
        <f>IF('concesión 2025'!E19="","",'concesión 2025'!E19)</f>
        <v/>
      </c>
      <c r="E19" s="172" t="str">
        <f>IF('concesión 2025'!F19="","",'concesión 2025'!F19)</f>
        <v/>
      </c>
      <c r="F19" s="173" t="str">
        <f>IF('concesión 2025'!G19="","",'concesión 2025'!G19)</f>
        <v/>
      </c>
      <c r="G19" s="174" t="str">
        <f>IF('concesión 2025'!H19="","",'concesión 2025'!H19)</f>
        <v/>
      </c>
      <c r="H19" s="174" t="str">
        <f>IF('concesión 2025'!I19="","",'concesión 2025'!I19)</f>
        <v/>
      </c>
      <c r="I19" s="173" t="str">
        <f>IF('concesión 2025'!J19="","",'concesión 2025'!J19)</f>
        <v/>
      </c>
      <c r="J19" s="173"/>
      <c r="K19" s="175" t="str">
        <f>IF('concesión 2025'!L19="","",'concesión 2025'!L19)</f>
        <v/>
      </c>
      <c r="L19" s="171" t="str">
        <f>IF('concesión 2025'!M19="","",'concesión 2025'!M19)</f>
        <v/>
      </c>
      <c r="M19" s="176">
        <f>IF('concesión 2025'!N19="",0,'concesión 2025'!N19)</f>
        <v>0</v>
      </c>
      <c r="N19" s="176">
        <f>IF('concesión 2025'!O19="",0,'concesión 2025'!O19)</f>
        <v>0</v>
      </c>
      <c r="O19" s="177">
        <f>IF('concesión 2025'!P19="",0,'concesión 2025'!P19)</f>
        <v>0</v>
      </c>
      <c r="P19" s="178">
        <f t="shared" si="0"/>
        <v>0</v>
      </c>
      <c r="Q19" s="179">
        <f>IF('concesión 2025'!R19="",0,'concesión 2025'!R19)</f>
        <v>0</v>
      </c>
      <c r="R19" s="178">
        <f>IF('concesión 2025'!T19="",0,'concesión 2025'!T19)</f>
        <v>0</v>
      </c>
      <c r="S19" s="180">
        <f t="shared" si="1"/>
        <v>0</v>
      </c>
      <c r="T19" s="181">
        <f t="shared" si="2"/>
        <v>0</v>
      </c>
      <c r="U19" s="182">
        <f t="shared" si="3"/>
        <v>0</v>
      </c>
      <c r="V19" s="181">
        <f t="shared" si="4"/>
        <v>0</v>
      </c>
      <c r="W19" s="183">
        <f t="shared" si="5"/>
        <v>0</v>
      </c>
      <c r="X19" s="184">
        <f t="shared" si="6"/>
        <v>0</v>
      </c>
      <c r="Y19" s="185"/>
      <c r="Z19" s="186"/>
      <c r="AA19" s="187">
        <f t="shared" si="7"/>
        <v>0</v>
      </c>
      <c r="AB19" s="621"/>
      <c r="AC19" s="188" t="str">
        <f t="shared" si="8"/>
        <v/>
      </c>
      <c r="AD19" s="188">
        <f t="shared" si="9"/>
        <v>45930</v>
      </c>
      <c r="AE19" s="189">
        <f>IF($AC19="",0,IF(ISBLANK($AD19)=TRUE(),360,DAYS360($AC19,$AD19)+1)+IF(DAY($AD19)=31,VLOOKUP(MONTH($AD19),formula!$B$1:$D$12,3))+IF(AND(MONTH($AD19)=2,DAY($AD19)=28),2,0))+IF((I19=$AD$13),1,0)-Y19-Z19</f>
        <v>0</v>
      </c>
      <c r="AF19" s="77"/>
      <c r="AG19" s="77"/>
      <c r="AH19" s="77"/>
      <c r="AI19" s="77"/>
      <c r="AJ19" s="77"/>
      <c r="AK19" s="77"/>
      <c r="AL19" s="77"/>
    </row>
    <row r="20" spans="1:1024" ht="12" customHeight="1" thickTop="1" thickBot="1" x14ac:dyDescent="0.3">
      <c r="A20" s="170" t="str">
        <f>IF('concesión 2025'!B20="","",'concesión 2025'!B20)</f>
        <v/>
      </c>
      <c r="B20" s="170" t="str">
        <f>IF('concesión 2025'!C20="","",'concesión 2025'!C20)</f>
        <v/>
      </c>
      <c r="C20" s="66" t="str">
        <f>IF('concesión 2025'!D20="","",'concesión 2025'!D20)</f>
        <v/>
      </c>
      <c r="D20" s="171" t="str">
        <f>IF('concesión 2025'!E20="","",'concesión 2025'!E20)</f>
        <v/>
      </c>
      <c r="E20" s="172" t="str">
        <f>IF('concesión 2025'!F20="","",'concesión 2025'!F20)</f>
        <v/>
      </c>
      <c r="F20" s="173" t="str">
        <f>IF('concesión 2025'!G20="","",'concesión 2025'!G20)</f>
        <v/>
      </c>
      <c r="G20" s="174" t="str">
        <f>IF('concesión 2025'!H20="","",'concesión 2025'!H20)</f>
        <v/>
      </c>
      <c r="H20" s="174" t="str">
        <f>IF('concesión 2025'!I20="","",'concesión 2025'!I20)</f>
        <v/>
      </c>
      <c r="I20" s="173" t="str">
        <f>IF('concesión 2025'!J20="","",'concesión 2025'!J20)</f>
        <v/>
      </c>
      <c r="J20" s="173"/>
      <c r="K20" s="175" t="str">
        <f>IF('concesión 2025'!L20="","",'concesión 2025'!L20)</f>
        <v/>
      </c>
      <c r="L20" s="171" t="str">
        <f>IF('concesión 2025'!M20="","",'concesión 2025'!M20)</f>
        <v/>
      </c>
      <c r="M20" s="176">
        <f>IF('concesión 2025'!N20="",0,'concesión 2025'!N20)</f>
        <v>0</v>
      </c>
      <c r="N20" s="176">
        <f>IF('concesión 2025'!O20="",0,'concesión 2025'!O20)</f>
        <v>0</v>
      </c>
      <c r="O20" s="177">
        <f>IF('concesión 2025'!P20="",0,'concesión 2025'!P20)</f>
        <v>0</v>
      </c>
      <c r="P20" s="178">
        <f t="shared" si="0"/>
        <v>0</v>
      </c>
      <c r="Q20" s="179">
        <f>IF('concesión 2025'!R20="",0,'concesión 2025'!R20)</f>
        <v>0</v>
      </c>
      <c r="R20" s="178">
        <f>IF('concesión 2025'!T20="",0,'concesión 2025'!T20)</f>
        <v>0</v>
      </c>
      <c r="S20" s="180">
        <f t="shared" si="1"/>
        <v>0</v>
      </c>
      <c r="T20" s="181">
        <f t="shared" si="2"/>
        <v>0</v>
      </c>
      <c r="U20" s="182">
        <f t="shared" si="3"/>
        <v>0</v>
      </c>
      <c r="V20" s="181">
        <f t="shared" si="4"/>
        <v>0</v>
      </c>
      <c r="W20" s="183">
        <f t="shared" si="5"/>
        <v>0</v>
      </c>
      <c r="X20" s="184">
        <f t="shared" si="6"/>
        <v>0</v>
      </c>
      <c r="Y20" s="185"/>
      <c r="Z20" s="186"/>
      <c r="AA20" s="187">
        <f t="shared" si="7"/>
        <v>0</v>
      </c>
      <c r="AB20" s="621"/>
      <c r="AC20" s="188" t="str">
        <f t="shared" si="8"/>
        <v/>
      </c>
      <c r="AD20" s="188">
        <f t="shared" si="9"/>
        <v>45930</v>
      </c>
      <c r="AE20" s="189">
        <f>IF($AC20="",0,IF(ISBLANK($AD20)=TRUE(),360,DAYS360($AC20,$AD20)+1)+IF(DAY($AD20)=31,VLOOKUP(MONTH($AD20),formula!$B$1:$D$12,3))+IF(AND(MONTH($AD20)=2,DAY($AD20)=28),2,0))+IF((I20=$AD$13),1,0)-Y20-Z20</f>
        <v>0</v>
      </c>
      <c r="AF20" s="77"/>
      <c r="AG20" s="77"/>
      <c r="AH20" s="77"/>
      <c r="AI20" s="77"/>
      <c r="AJ20" s="77"/>
      <c r="AK20" s="77"/>
      <c r="AL20" s="77"/>
    </row>
    <row r="21" spans="1:1024" ht="16.5" customHeight="1" thickTop="1" thickBot="1" x14ac:dyDescent="0.3">
      <c r="A21" s="170" t="str">
        <f>IF('concesión 2025'!B21="","",'concesión 2025'!B21)</f>
        <v/>
      </c>
      <c r="B21" s="170" t="str">
        <f>IF('concesión 2025'!C21="","",'concesión 2025'!C21)</f>
        <v/>
      </c>
      <c r="C21" s="66" t="str">
        <f>IF('concesión 2025'!D21="","",'concesión 2025'!D21)</f>
        <v/>
      </c>
      <c r="D21" s="171" t="str">
        <f>IF('concesión 2025'!E21="","",'concesión 2025'!E21)</f>
        <v/>
      </c>
      <c r="E21" s="172" t="str">
        <f>IF('concesión 2025'!F21="","",'concesión 2025'!F21)</f>
        <v/>
      </c>
      <c r="F21" s="173" t="str">
        <f>IF('concesión 2025'!G21="","",'concesión 2025'!G21)</f>
        <v/>
      </c>
      <c r="G21" s="174" t="str">
        <f>IF('concesión 2025'!H21="","",'concesión 2025'!H21)</f>
        <v/>
      </c>
      <c r="H21" s="174" t="str">
        <f>IF('concesión 2025'!I21="","",'concesión 2025'!I21)</f>
        <v/>
      </c>
      <c r="I21" s="173" t="str">
        <f>IF('concesión 2025'!J21="","",'concesión 2025'!J21)</f>
        <v/>
      </c>
      <c r="J21" s="615"/>
      <c r="K21" s="616" t="str">
        <f>IF('concesión 2025'!L21="","",'concesión 2025'!L21)</f>
        <v/>
      </c>
      <c r="L21" s="617" t="str">
        <f>IF('concesión 2025'!M21="","",'concesión 2025'!M21)</f>
        <v/>
      </c>
      <c r="M21" s="176">
        <f>IF('concesión 2025'!N21="",0,'concesión 2025'!N21)</f>
        <v>0</v>
      </c>
      <c r="N21" s="176">
        <f>IF('concesión 2025'!O21="",0,'concesión 2025'!O21)</f>
        <v>0</v>
      </c>
      <c r="O21" s="177">
        <f>IF('concesión 2025'!P21="",0,'concesión 2025'!P21)</f>
        <v>0</v>
      </c>
      <c r="P21" s="178">
        <f t="shared" si="0"/>
        <v>0</v>
      </c>
      <c r="Q21" s="179">
        <f>IF('concesión 2025'!R21="",0,'concesión 2025'!R21)</f>
        <v>0</v>
      </c>
      <c r="R21" s="178">
        <f>IF('concesión 2025'!T21="",0,'concesión 2025'!T21)</f>
        <v>0</v>
      </c>
      <c r="S21" s="180">
        <f t="shared" si="1"/>
        <v>0</v>
      </c>
      <c r="T21" s="181">
        <f t="shared" si="2"/>
        <v>0</v>
      </c>
      <c r="U21" s="182">
        <f t="shared" si="3"/>
        <v>0</v>
      </c>
      <c r="V21" s="181">
        <f t="shared" si="4"/>
        <v>0</v>
      </c>
      <c r="W21" s="183">
        <f t="shared" si="5"/>
        <v>0</v>
      </c>
      <c r="X21" s="184">
        <f t="shared" si="6"/>
        <v>0</v>
      </c>
      <c r="Y21" s="185"/>
      <c r="Z21" s="186"/>
      <c r="AA21" s="187">
        <f t="shared" si="7"/>
        <v>0</v>
      </c>
      <c r="AB21" s="621"/>
      <c r="AC21" s="188" t="str">
        <f t="shared" si="8"/>
        <v/>
      </c>
      <c r="AD21" s="188">
        <f t="shared" si="9"/>
        <v>45930</v>
      </c>
      <c r="AE21" s="189">
        <f>IF($AC21="",0,IF(ISBLANK($AD21)=TRUE(),360,DAYS360($AC21,$AD21)+1)+IF(DAY($AD21)=31,VLOOKUP(MONTH($AD21),formula!$B$1:$D$12,3))+IF(AND(MONTH($AD21)=2,DAY($AD21)=28),2,0))+IF((I21=$AD$13),1,0)-Y21-Z21</f>
        <v>0</v>
      </c>
      <c r="AF21" s="77"/>
      <c r="AG21" s="77"/>
      <c r="AH21" s="77"/>
      <c r="AI21" s="77"/>
      <c r="AJ21" s="77"/>
      <c r="AK21" s="77"/>
      <c r="AL21" s="77"/>
    </row>
    <row r="22" spans="1:1024" s="5" customFormat="1" ht="17.25" customHeight="1" thickTop="1" thickBot="1" x14ac:dyDescent="0.3">
      <c r="A22" s="190" t="str">
        <f>IF('concesión 2025'!B21="","",'concesión 2025'!B21)</f>
        <v/>
      </c>
      <c r="B22" s="191"/>
      <c r="C22" s="192"/>
      <c r="D22" s="191"/>
      <c r="E22" s="193"/>
      <c r="F22" s="194"/>
      <c r="G22" s="688"/>
      <c r="H22" s="689" t="s">
        <v>55</v>
      </c>
      <c r="I22" s="689"/>
      <c r="J22" s="195"/>
      <c r="K22" s="618"/>
      <c r="L22" s="619"/>
      <c r="M22" s="196">
        <f>SUM(M14:M21)</f>
        <v>0</v>
      </c>
      <c r="N22" s="196">
        <f>SUM(N14:N21)</f>
        <v>0</v>
      </c>
      <c r="O22" s="196">
        <f>SUM(O14:O21)</f>
        <v>0</v>
      </c>
      <c r="P22" s="197">
        <f>SUM(P14:P21)</f>
        <v>0</v>
      </c>
      <c r="Q22" s="198"/>
      <c r="R22" s="197">
        <f>SUM(R14:R21)</f>
        <v>0</v>
      </c>
      <c r="S22" s="199">
        <f>SUM(S14:S21)</f>
        <v>0</v>
      </c>
      <c r="T22" s="199">
        <f>SUM(T14:T21)</f>
        <v>0</v>
      </c>
      <c r="U22" s="200">
        <f>SUM(U14:U21)</f>
        <v>0</v>
      </c>
      <c r="V22" s="201">
        <f>SUM(V14:V21)</f>
        <v>0</v>
      </c>
      <c r="W22" s="202"/>
      <c r="X22" s="203">
        <f>SUM(X14:X21)</f>
        <v>0</v>
      </c>
      <c r="Y22" s="204"/>
      <c r="Z22" s="205"/>
      <c r="AA22" s="206">
        <f>SUM(AA14:AA21)</f>
        <v>0</v>
      </c>
      <c r="AB22" s="622"/>
      <c r="AC22" s="207"/>
      <c r="AD22" s="207"/>
      <c r="AE22" s="208"/>
      <c r="AF22" s="77"/>
      <c r="AG22" s="77"/>
      <c r="AH22" s="77"/>
      <c r="AI22" s="77"/>
      <c r="AJ22" s="77"/>
      <c r="AK22" s="77"/>
      <c r="AL22" s="77"/>
      <c r="AMJ22"/>
    </row>
    <row r="23" spans="1:1024" s="167" customFormat="1" ht="18.75" customHeight="1" thickTop="1" x14ac:dyDescent="0.25">
      <c r="A23" s="209" t="str">
        <f>IF('concesión 2025'!B22="","",'concesión 2025'!B22)</f>
        <v/>
      </c>
      <c r="C23" s="210"/>
      <c r="D23" s="210"/>
      <c r="E23" s="210"/>
      <c r="F23" s="211"/>
      <c r="G23" s="688"/>
      <c r="H23" s="98" t="s">
        <v>57</v>
      </c>
      <c r="I23" s="98" t="s">
        <v>58</v>
      </c>
      <c r="J23" s="211"/>
      <c r="M23" s="212"/>
      <c r="N23" s="212"/>
      <c r="O23" s="212"/>
      <c r="Q23" s="213"/>
      <c r="R23" s="214"/>
      <c r="S23" s="214"/>
      <c r="T23" s="215"/>
      <c r="U23" s="216"/>
      <c r="V23" s="217"/>
      <c r="W23" s="218"/>
      <c r="X23" s="690"/>
      <c r="Y23" s="690"/>
      <c r="Z23" s="219"/>
      <c r="AA23" s="220" t="str">
        <f>IF(ISBLANK(G23),"",IF(G23&gt;=$AC$13,G23,IF(AND(ISBLANK(H23)=TRUE(),G23&lt;$AC$13),$AC$13,IF(H23&gt;=$AC$13,$AC$13,""))))</f>
        <v/>
      </c>
      <c r="AB23" s="220">
        <f>IF(AND(ISBLANK(G23),ISBLANK(H23)),"",(IF(ISBLANK(H23)=TRUE(),$AD$13,IF(H23&lt;$AD$13,H23,$AD$13))))</f>
        <v>45930</v>
      </c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J23"/>
    </row>
    <row r="24" spans="1:1024" s="167" customFormat="1" ht="12" customHeight="1" x14ac:dyDescent="0.25">
      <c r="A24" s="221" t="str">
        <f>IF('concesión 2025'!B23="","",'concesión 2025'!B23)</f>
        <v/>
      </c>
      <c r="C24" s="210"/>
      <c r="D24" s="221"/>
      <c r="E24" s="210"/>
      <c r="G24" s="100" t="s">
        <v>47</v>
      </c>
      <c r="H24" s="100">
        <v>1500</v>
      </c>
      <c r="I24" s="100">
        <v>18000</v>
      </c>
      <c r="J24" s="222">
        <v>1</v>
      </c>
      <c r="M24" s="211"/>
      <c r="N24" s="210"/>
      <c r="O24" s="210"/>
      <c r="P24" s="210"/>
      <c r="Q24" s="210"/>
      <c r="R24" s="210"/>
      <c r="S24" s="223"/>
      <c r="T24" s="223"/>
      <c r="U24" s="223"/>
      <c r="V24" s="223"/>
      <c r="W24" s="224"/>
      <c r="X24" s="223"/>
      <c r="Y24" s="223"/>
      <c r="Z24" s="225"/>
      <c r="AA24" s="220" t="str">
        <f>IF(ISBLANK(G24),"",IF(G24&gt;=$AC$13,G24,IF(AND(ISBLANK(H24)=TRUE(),G24&lt;$AC$13),$AC$13,IF(H24&gt;=$AC$13,$AC$13,""))))</f>
        <v>Técnico/a</v>
      </c>
      <c r="AB24" s="220">
        <f>IF(AND(ISBLANK(G24),ISBLANK(H24)),"",(IF(ISBLANK(H24)=TRUE(),$AD$13,IF(H24&lt;$AD$13,H24,$AD$13))))</f>
        <v>1500</v>
      </c>
      <c r="AC24" s="166"/>
      <c r="AD24" s="166"/>
      <c r="AE24" s="166"/>
      <c r="AF24" s="166"/>
      <c r="AG24" s="166"/>
      <c r="AH24" s="166"/>
      <c r="AI24" s="166"/>
      <c r="AJ24" s="166"/>
      <c r="AK24" s="166"/>
      <c r="AMJ24"/>
    </row>
    <row r="25" spans="1:1024" s="167" customFormat="1" ht="12" customHeight="1" x14ac:dyDescent="0.25">
      <c r="A25" s="209" t="str">
        <f>IF('concesión 2025'!B24="","",'concesión 2025'!B24)</f>
        <v/>
      </c>
      <c r="C25" s="210"/>
      <c r="D25" s="210"/>
      <c r="E25" s="210"/>
      <c r="F25" s="211"/>
      <c r="G25" s="100" t="s">
        <v>53</v>
      </c>
      <c r="H25" s="100">
        <v>1200</v>
      </c>
      <c r="I25" s="100">
        <v>14400</v>
      </c>
      <c r="J25" s="101">
        <v>1</v>
      </c>
      <c r="M25" s="211"/>
      <c r="N25" s="210"/>
      <c r="O25" s="210"/>
      <c r="P25" s="210"/>
      <c r="Q25" s="210"/>
      <c r="R25" s="210"/>
      <c r="S25" s="223"/>
      <c r="T25" s="223"/>
      <c r="U25" s="223"/>
      <c r="V25" s="223"/>
      <c r="W25" s="224"/>
      <c r="X25" s="223"/>
      <c r="Y25" s="223"/>
      <c r="Z25" s="166"/>
      <c r="AA25" s="226"/>
      <c r="AB25" s="226"/>
      <c r="AC25" s="166"/>
      <c r="AD25" s="166"/>
      <c r="AE25" s="166"/>
      <c r="AF25" s="166"/>
      <c r="AG25" s="166"/>
      <c r="AH25" s="166"/>
      <c r="AI25" s="166"/>
      <c r="AJ25" s="166"/>
      <c r="AK25" s="166"/>
      <c r="AMJ25"/>
    </row>
    <row r="26" spans="1:1024" s="164" customFormat="1" ht="39.75" customHeight="1" x14ac:dyDescent="0.3">
      <c r="A26" s="705" t="s">
        <v>101</v>
      </c>
      <c r="B26" s="705"/>
      <c r="C26" s="705"/>
      <c r="D26" s="705"/>
      <c r="E26" s="705"/>
      <c r="F26" s="705"/>
      <c r="G26" s="705"/>
      <c r="H26" s="705"/>
      <c r="I26" s="705"/>
      <c r="J26" s="705"/>
      <c r="K26" s="705"/>
      <c r="L26" s="706" t="s">
        <v>102</v>
      </c>
      <c r="M26" s="706"/>
      <c r="N26" s="706"/>
      <c r="O26" s="706"/>
      <c r="P26" s="707" t="s">
        <v>88</v>
      </c>
      <c r="Q26" s="707"/>
      <c r="R26" s="707"/>
      <c r="S26" s="707"/>
      <c r="T26" s="707"/>
      <c r="U26" s="707"/>
      <c r="V26" s="707"/>
      <c r="W26" s="707"/>
      <c r="X26" s="227"/>
      <c r="Y26" s="227"/>
      <c r="Z26" s="227"/>
      <c r="AA26" s="227"/>
      <c r="AB26" s="697" t="s">
        <v>64</v>
      </c>
      <c r="AC26" s="228"/>
      <c r="AD26" s="163"/>
      <c r="AE26" s="163"/>
      <c r="AF26" s="163"/>
      <c r="AG26" s="163"/>
      <c r="AH26" s="163"/>
      <c r="AI26" s="163"/>
      <c r="AJ26" s="163"/>
      <c r="AK26" s="163"/>
      <c r="AMJ26"/>
    </row>
    <row r="27" spans="1:1024" ht="26.45" customHeight="1" x14ac:dyDescent="0.25">
      <c r="A27" s="698" t="s">
        <v>65</v>
      </c>
      <c r="B27" s="699" t="s">
        <v>66</v>
      </c>
      <c r="C27" s="679" t="s">
        <v>23</v>
      </c>
      <c r="D27" s="684" t="s">
        <v>103</v>
      </c>
      <c r="E27" s="684"/>
      <c r="F27" s="700" t="s">
        <v>25</v>
      </c>
      <c r="G27" s="681" t="s">
        <v>89</v>
      </c>
      <c r="H27" s="681" t="s">
        <v>27</v>
      </c>
      <c r="I27" s="699" t="s">
        <v>68</v>
      </c>
      <c r="J27" s="699" t="s">
        <v>29</v>
      </c>
      <c r="K27" s="679" t="s">
        <v>104</v>
      </c>
      <c r="L27" s="701" t="s">
        <v>36</v>
      </c>
      <c r="M27" s="701"/>
      <c r="N27" s="702" t="s">
        <v>105</v>
      </c>
      <c r="O27" s="720" t="s">
        <v>106</v>
      </c>
      <c r="P27" s="721" t="s">
        <v>107</v>
      </c>
      <c r="Q27" s="703" t="s">
        <v>108</v>
      </c>
      <c r="R27" s="703" t="s">
        <v>104</v>
      </c>
      <c r="S27" s="704" t="s">
        <v>69</v>
      </c>
      <c r="T27" s="704"/>
      <c r="U27" s="715" t="s">
        <v>109</v>
      </c>
      <c r="V27" s="716" t="s">
        <v>110</v>
      </c>
      <c r="W27" s="717" t="s">
        <v>99</v>
      </c>
      <c r="X27" s="718" t="s">
        <v>111</v>
      </c>
      <c r="Y27" s="719" t="s">
        <v>63</v>
      </c>
      <c r="Z27" s="711" t="s">
        <v>112</v>
      </c>
      <c r="AA27" s="711"/>
      <c r="AB27" s="697"/>
    </row>
    <row r="28" spans="1:1024" ht="35.25" customHeight="1" x14ac:dyDescent="0.25">
      <c r="A28" s="698"/>
      <c r="B28" s="699"/>
      <c r="C28" s="679"/>
      <c r="D28" s="165" t="s">
        <v>38</v>
      </c>
      <c r="E28" s="169" t="s">
        <v>39</v>
      </c>
      <c r="F28" s="700"/>
      <c r="G28" s="681"/>
      <c r="H28" s="681"/>
      <c r="I28" s="699"/>
      <c r="J28" s="699"/>
      <c r="K28" s="679"/>
      <c r="L28" s="103">
        <v>45627</v>
      </c>
      <c r="M28" s="103">
        <v>45930</v>
      </c>
      <c r="N28" s="702"/>
      <c r="O28" s="720"/>
      <c r="P28" s="721"/>
      <c r="Q28" s="703"/>
      <c r="R28" s="703"/>
      <c r="S28" s="103">
        <v>45627</v>
      </c>
      <c r="T28" s="103">
        <v>45930</v>
      </c>
      <c r="U28" s="715"/>
      <c r="V28" s="716"/>
      <c r="W28" s="717"/>
      <c r="X28" s="718"/>
      <c r="Y28" s="719"/>
      <c r="Z28" s="229" t="s">
        <v>113</v>
      </c>
      <c r="AA28" s="230" t="s">
        <v>114</v>
      </c>
      <c r="AB28" s="697"/>
    </row>
    <row r="29" spans="1:1024" x14ac:dyDescent="0.25">
      <c r="A29" s="231" t="str">
        <f>IF('concesión 2025'!A30="","",'concesión 2025'!A30)</f>
        <v/>
      </c>
      <c r="B29" s="232" t="str">
        <f>IF('concesión 2025'!B30="","",'concesión 2025'!B30)</f>
        <v/>
      </c>
      <c r="C29" s="233" t="str">
        <f>IF('concesión 2025'!C30="","",'concesión 2025'!C30)</f>
        <v/>
      </c>
      <c r="D29" s="233" t="str">
        <f>IF('concesión 2025'!D30="","",'concesión 2025'!D30)</f>
        <v/>
      </c>
      <c r="E29" s="234" t="str">
        <f>IF('concesión 2025'!E30="","",'concesión 2025'!E30)</f>
        <v/>
      </c>
      <c r="F29" s="235" t="str">
        <f>IF('concesión 2025'!F30="","",'concesión 2025'!F30)</f>
        <v/>
      </c>
      <c r="G29" s="236" t="str">
        <f>IF('concesión 2025'!G30="","",'concesión 2025'!G30)</f>
        <v/>
      </c>
      <c r="H29" s="236" t="str">
        <f>IF('concesión 2025'!H30="","",'concesión 2025'!H30)</f>
        <v/>
      </c>
      <c r="I29" s="237" t="str">
        <f>IF('concesión 2025'!I30="","",'concesión 2025'!I30)</f>
        <v/>
      </c>
      <c r="J29" s="237" t="str">
        <f>IF('concesión 2025'!J30="","",'concesión 2025'!J30)</f>
        <v/>
      </c>
      <c r="K29" s="238" t="str">
        <f>IF('concesión 2025'!K30="","",'concesión 2025'!K30)</f>
        <v/>
      </c>
      <c r="L29" s="239" t="str">
        <f>'concesión 2025'!L30</f>
        <v/>
      </c>
      <c r="M29" s="239" t="str">
        <f>'concesión 2025'!M30</f>
        <v/>
      </c>
      <c r="N29" s="61">
        <f>'concesión 2025'!N30</f>
        <v>0</v>
      </c>
      <c r="O29" s="240">
        <f>'concesión 2025'!O30</f>
        <v>0</v>
      </c>
      <c r="P29" s="241" t="str">
        <f t="shared" ref="P29:P60" si="10">IF(J29&lt;$S$28,"",IF(I29="","",I29))</f>
        <v/>
      </c>
      <c r="Q29" s="242" t="str">
        <f t="shared" ref="Q29:Q60" si="11">IF(J29&lt;$S$28,"",IF(J29="","",J29))</f>
        <v/>
      </c>
      <c r="R29" s="243" t="str">
        <f t="shared" ref="R29:R60" si="12">IF(J29&lt;$S$28,"",IF(K29="","",K29))</f>
        <v/>
      </c>
      <c r="S29" s="244" t="str">
        <f t="shared" ref="S29:S60" si="13">IF(P29="","",IF(P29&gt;$T$28,"",IF(P29&gt;$S$28,P29,$S$28)))</f>
        <v/>
      </c>
      <c r="T29" s="244" t="str">
        <f t="shared" ref="T29:T60" si="14">IF(AND(P29="",Q29=""),"",(IF(Q29="",$T$28,IF(Q29&lt;$S$28," ",IF(Q29&gt;$T$28,T$28,Q29)))))</f>
        <v/>
      </c>
      <c r="U29" s="245">
        <f>IF($S29="",0,IF(ISBLANK($T29)=TRUE(),360,DAYS360($S29,$T29)+1)+IF(DAY($T29)=31,VLOOKUP(MONTH($T29),formula!$B$1:$D$12,3))+IF(AND(MONTH($T29)=2,DAY($T29)=28),2,0))-Z29-AA29</f>
        <v>0</v>
      </c>
      <c r="V29" s="246">
        <f>ROUND(IF(U29=0,0,(2000/300)*U29*R29),2)</f>
        <v>0</v>
      </c>
      <c r="W29" s="247">
        <f t="shared" ref="W29:W60" si="15">+V29-O29</f>
        <v>0</v>
      </c>
      <c r="X29" s="248">
        <f t="shared" ref="X29:X60" si="16">IF(V29=0,0,(V29*$Q$95)/$V$89)</f>
        <v>0</v>
      </c>
      <c r="Y29" s="249"/>
      <c r="Z29" s="250"/>
      <c r="AA29" s="251"/>
      <c r="AB29" s="252"/>
      <c r="AC29" s="253"/>
    </row>
    <row r="30" spans="1:1024" x14ac:dyDescent="0.25">
      <c r="A30" s="231" t="str">
        <f>IF('concesión 2025'!A31="","",'concesión 2025'!A31)</f>
        <v/>
      </c>
      <c r="B30" s="232" t="str">
        <f>IF('concesión 2025'!B31="","",'concesión 2025'!B31)</f>
        <v/>
      </c>
      <c r="C30" s="233" t="str">
        <f>IF('concesión 2025'!C31="","",'concesión 2025'!C31)</f>
        <v/>
      </c>
      <c r="D30" s="233" t="str">
        <f>IF('concesión 2025'!D31="","",'concesión 2025'!D31)</f>
        <v/>
      </c>
      <c r="E30" s="234" t="str">
        <f>IF('concesión 2025'!E31="","",'concesión 2025'!E31)</f>
        <v/>
      </c>
      <c r="F30" s="235" t="str">
        <f>IF('concesión 2025'!F31="","",'concesión 2025'!F31)</f>
        <v/>
      </c>
      <c r="G30" s="236" t="str">
        <f>IF('concesión 2025'!G31="","",'concesión 2025'!G31)</f>
        <v/>
      </c>
      <c r="H30" s="236" t="str">
        <f>IF('concesión 2025'!H31="","",'concesión 2025'!H31)</f>
        <v/>
      </c>
      <c r="I30" s="237" t="str">
        <f>IF('concesión 2025'!I31="","",'concesión 2025'!I31)</f>
        <v/>
      </c>
      <c r="J30" s="237" t="str">
        <f>IF('concesión 2025'!J31="","",'concesión 2025'!J31)</f>
        <v/>
      </c>
      <c r="K30" s="238" t="str">
        <f>IF('concesión 2025'!K31="","",'concesión 2025'!K31)</f>
        <v/>
      </c>
      <c r="L30" s="239" t="str">
        <f>'concesión 2025'!L31</f>
        <v/>
      </c>
      <c r="M30" s="239" t="str">
        <f>'concesión 2025'!M31</f>
        <v/>
      </c>
      <c r="N30" s="61">
        <f>'concesión 2025'!N31</f>
        <v>0</v>
      </c>
      <c r="O30" s="240">
        <f>'concesión 2025'!O31</f>
        <v>0</v>
      </c>
      <c r="P30" s="241" t="str">
        <f t="shared" si="10"/>
        <v/>
      </c>
      <c r="Q30" s="242" t="str">
        <f t="shared" si="11"/>
        <v/>
      </c>
      <c r="R30" s="243" t="str">
        <f t="shared" si="12"/>
        <v/>
      </c>
      <c r="S30" s="244" t="str">
        <f t="shared" si="13"/>
        <v/>
      </c>
      <c r="T30" s="244" t="str">
        <f t="shared" si="14"/>
        <v/>
      </c>
      <c r="U30" s="245">
        <f>IF($S30="",0,IF(ISBLANK($T30)=TRUE(),360,DAYS360($S30,$T30)+1)+IF(DAY($T30)=31,VLOOKUP(MONTH($T30),formula!$B$1:$D$12,3))+IF(AND(MONTH($T30)=2,DAY($T30)=28),2,0))-Z30-AA30</f>
        <v>0</v>
      </c>
      <c r="V30" s="246">
        <f t="shared" ref="V30:V88" si="17">ROUND(IF(U30=0,0,(2000/300)*U30*R30),2)</f>
        <v>0</v>
      </c>
      <c r="W30" s="247">
        <f t="shared" si="15"/>
        <v>0</v>
      </c>
      <c r="X30" s="248">
        <f t="shared" si="16"/>
        <v>0</v>
      </c>
      <c r="Y30" s="249"/>
      <c r="Z30" s="250"/>
      <c r="AA30" s="251"/>
      <c r="AB30" s="254"/>
      <c r="AC30" s="253"/>
    </row>
    <row r="31" spans="1:1024" x14ac:dyDescent="0.25">
      <c r="A31" s="231" t="str">
        <f>IF('concesión 2025'!A32="","",'concesión 2025'!A32)</f>
        <v/>
      </c>
      <c r="B31" s="232" t="str">
        <f>IF('concesión 2025'!B32="","",'concesión 2025'!B32)</f>
        <v/>
      </c>
      <c r="C31" s="233" t="str">
        <f>IF('concesión 2025'!C32="","",'concesión 2025'!C32)</f>
        <v/>
      </c>
      <c r="D31" s="233" t="str">
        <f>IF('concesión 2025'!D32="","",'concesión 2025'!D32)</f>
        <v/>
      </c>
      <c r="E31" s="234" t="str">
        <f>IF('concesión 2025'!E32="","",'concesión 2025'!E32)</f>
        <v/>
      </c>
      <c r="F31" s="235" t="str">
        <f>IF('concesión 2025'!F32="","",'concesión 2025'!F32)</f>
        <v/>
      </c>
      <c r="G31" s="236" t="str">
        <f>IF('concesión 2025'!G32="","",'concesión 2025'!G32)</f>
        <v/>
      </c>
      <c r="H31" s="236" t="str">
        <f>IF('concesión 2025'!H32="","",'concesión 2025'!H32)</f>
        <v/>
      </c>
      <c r="I31" s="237" t="str">
        <f>IF('concesión 2025'!I32="","",'concesión 2025'!I32)</f>
        <v/>
      </c>
      <c r="J31" s="237" t="str">
        <f>IF('concesión 2025'!J32="","",'concesión 2025'!J32)</f>
        <v/>
      </c>
      <c r="K31" s="238" t="str">
        <f>IF('concesión 2025'!K32="","",'concesión 2025'!K32)</f>
        <v/>
      </c>
      <c r="L31" s="239" t="str">
        <f>'concesión 2025'!L32</f>
        <v/>
      </c>
      <c r="M31" s="239" t="str">
        <f>'concesión 2025'!M32</f>
        <v/>
      </c>
      <c r="N31" s="61">
        <f>'concesión 2025'!N32</f>
        <v>0</v>
      </c>
      <c r="O31" s="240">
        <f>'concesión 2025'!O32</f>
        <v>0</v>
      </c>
      <c r="P31" s="241" t="str">
        <f t="shared" si="10"/>
        <v/>
      </c>
      <c r="Q31" s="242" t="str">
        <f t="shared" si="11"/>
        <v/>
      </c>
      <c r="R31" s="243" t="str">
        <f t="shared" si="12"/>
        <v/>
      </c>
      <c r="S31" s="244" t="str">
        <f t="shared" si="13"/>
        <v/>
      </c>
      <c r="T31" s="244" t="str">
        <f t="shared" si="14"/>
        <v/>
      </c>
      <c r="U31" s="245">
        <f>IF($S31="",0,IF(ISBLANK($T31)=TRUE(),360,DAYS360($S31,$T31)+1)+IF(DAY($T31)=31,VLOOKUP(MONTH($T31),formula!$B$1:$D$12,3))+IF(AND(MONTH($T31)=2,DAY($T31)=28),2,0))-Z31-AA31</f>
        <v>0</v>
      </c>
      <c r="V31" s="246">
        <f t="shared" si="17"/>
        <v>0</v>
      </c>
      <c r="W31" s="247">
        <f t="shared" si="15"/>
        <v>0</v>
      </c>
      <c r="X31" s="248">
        <f t="shared" si="16"/>
        <v>0</v>
      </c>
      <c r="Y31" s="249"/>
      <c r="Z31" s="250"/>
      <c r="AA31" s="251"/>
      <c r="AB31" s="252"/>
      <c r="AC31" s="253"/>
    </row>
    <row r="32" spans="1:1024" x14ac:dyDescent="0.25">
      <c r="A32" s="231" t="str">
        <f>IF('concesión 2025'!A33="","",'concesión 2025'!A33)</f>
        <v/>
      </c>
      <c r="B32" s="232" t="str">
        <f>IF('concesión 2025'!B33="","",'concesión 2025'!B33)</f>
        <v/>
      </c>
      <c r="C32" s="233" t="str">
        <f>IF('concesión 2025'!C33="","",'concesión 2025'!C33)</f>
        <v/>
      </c>
      <c r="D32" s="233" t="str">
        <f>IF('concesión 2025'!D33="","",'concesión 2025'!D33)</f>
        <v/>
      </c>
      <c r="E32" s="234" t="str">
        <f>IF('concesión 2025'!E33="","",'concesión 2025'!E33)</f>
        <v/>
      </c>
      <c r="F32" s="235" t="str">
        <f>IF('concesión 2025'!F33="","",'concesión 2025'!F33)</f>
        <v/>
      </c>
      <c r="G32" s="236" t="str">
        <f>IF('concesión 2025'!G33="","",'concesión 2025'!G33)</f>
        <v/>
      </c>
      <c r="H32" s="236" t="str">
        <f>IF('concesión 2025'!H33="","",'concesión 2025'!H33)</f>
        <v/>
      </c>
      <c r="I32" s="237" t="str">
        <f>IF('concesión 2025'!I33="","",'concesión 2025'!I33)</f>
        <v/>
      </c>
      <c r="J32" s="237" t="str">
        <f>IF('concesión 2025'!J33="","",'concesión 2025'!J33)</f>
        <v/>
      </c>
      <c r="K32" s="238" t="str">
        <f>IF('concesión 2025'!K33="","",'concesión 2025'!K33)</f>
        <v/>
      </c>
      <c r="L32" s="239" t="str">
        <f>'concesión 2025'!L33</f>
        <v/>
      </c>
      <c r="M32" s="239" t="str">
        <f>'concesión 2025'!M33</f>
        <v/>
      </c>
      <c r="N32" s="61">
        <f>'concesión 2025'!N33</f>
        <v>0</v>
      </c>
      <c r="O32" s="240">
        <f>'concesión 2025'!O33</f>
        <v>0</v>
      </c>
      <c r="P32" s="241" t="str">
        <f t="shared" si="10"/>
        <v/>
      </c>
      <c r="Q32" s="242" t="str">
        <f t="shared" si="11"/>
        <v/>
      </c>
      <c r="R32" s="243" t="str">
        <f t="shared" si="12"/>
        <v/>
      </c>
      <c r="S32" s="244" t="str">
        <f t="shared" si="13"/>
        <v/>
      </c>
      <c r="T32" s="244" t="str">
        <f t="shared" si="14"/>
        <v/>
      </c>
      <c r="U32" s="245">
        <f>IF($S32="",0,IF(ISBLANK($T32)=TRUE(),360,DAYS360($S32,$T32)+1)+IF(DAY($T32)=31,VLOOKUP(MONTH($T32),formula!$B$1:$D$12,3))+IF(AND(MONTH($T32)=2,DAY($T32)=28),2,0))-Z32-AA32</f>
        <v>0</v>
      </c>
      <c r="V32" s="246">
        <f t="shared" si="17"/>
        <v>0</v>
      </c>
      <c r="W32" s="247">
        <f t="shared" si="15"/>
        <v>0</v>
      </c>
      <c r="X32" s="248">
        <f t="shared" si="16"/>
        <v>0</v>
      </c>
      <c r="Y32" s="249"/>
      <c r="Z32" s="250"/>
      <c r="AA32" s="251"/>
      <c r="AB32" s="252"/>
      <c r="AC32" s="253"/>
    </row>
    <row r="33" spans="1:29" x14ac:dyDescent="0.25">
      <c r="A33" s="231" t="str">
        <f>IF('concesión 2025'!A34="","",'concesión 2025'!A34)</f>
        <v/>
      </c>
      <c r="B33" s="232" t="str">
        <f>IF('concesión 2025'!B34="","",'concesión 2025'!B34)</f>
        <v/>
      </c>
      <c r="C33" s="233" t="str">
        <f>IF('concesión 2025'!C34="","",'concesión 2025'!C34)</f>
        <v/>
      </c>
      <c r="D33" s="233" t="str">
        <f>IF('concesión 2025'!D34="","",'concesión 2025'!D34)</f>
        <v/>
      </c>
      <c r="E33" s="234" t="str">
        <f>IF('concesión 2025'!E34="","",'concesión 2025'!E34)</f>
        <v/>
      </c>
      <c r="F33" s="235" t="str">
        <f>IF('concesión 2025'!F34="","",'concesión 2025'!F34)</f>
        <v/>
      </c>
      <c r="G33" s="236" t="str">
        <f>IF('concesión 2025'!G34="","",'concesión 2025'!G34)</f>
        <v/>
      </c>
      <c r="H33" s="236" t="str">
        <f>IF('concesión 2025'!H34="","",'concesión 2025'!H34)</f>
        <v/>
      </c>
      <c r="I33" s="237" t="str">
        <f>IF('concesión 2025'!I34="","",'concesión 2025'!I34)</f>
        <v/>
      </c>
      <c r="J33" s="237" t="str">
        <f>IF('concesión 2025'!J34="","",'concesión 2025'!J34)</f>
        <v/>
      </c>
      <c r="K33" s="238" t="str">
        <f>IF('concesión 2025'!K34="","",'concesión 2025'!K34)</f>
        <v/>
      </c>
      <c r="L33" s="239" t="str">
        <f>'concesión 2025'!L34</f>
        <v/>
      </c>
      <c r="M33" s="239" t="str">
        <f>'concesión 2025'!M34</f>
        <v/>
      </c>
      <c r="N33" s="61">
        <f>'concesión 2025'!N34</f>
        <v>0</v>
      </c>
      <c r="O33" s="240">
        <f>'concesión 2025'!O34</f>
        <v>0</v>
      </c>
      <c r="P33" s="241" t="str">
        <f t="shared" si="10"/>
        <v/>
      </c>
      <c r="Q33" s="242" t="str">
        <f t="shared" si="11"/>
        <v/>
      </c>
      <c r="R33" s="243" t="str">
        <f t="shared" si="12"/>
        <v/>
      </c>
      <c r="S33" s="244" t="str">
        <f t="shared" si="13"/>
        <v/>
      </c>
      <c r="T33" s="244" t="str">
        <f t="shared" si="14"/>
        <v/>
      </c>
      <c r="U33" s="245">
        <f>IF($S33="",0,IF(ISBLANK($T33)=TRUE(),360,DAYS360($S33,$T33)+1)+IF(DAY($T33)=31,VLOOKUP(MONTH($T33),formula!$B$1:$D$12,3))+IF(AND(MONTH($T33)=2,DAY($T33)=28),2,0))-Z33-AA33</f>
        <v>0</v>
      </c>
      <c r="V33" s="246">
        <f t="shared" si="17"/>
        <v>0</v>
      </c>
      <c r="W33" s="247">
        <f t="shared" si="15"/>
        <v>0</v>
      </c>
      <c r="X33" s="248">
        <f t="shared" si="16"/>
        <v>0</v>
      </c>
      <c r="Y33" s="249"/>
      <c r="Z33" s="250"/>
      <c r="AA33" s="251"/>
      <c r="AB33" s="252"/>
      <c r="AC33" s="253"/>
    </row>
    <row r="34" spans="1:29" x14ac:dyDescent="0.25">
      <c r="A34" s="231" t="str">
        <f>IF('concesión 2025'!A35="","",'concesión 2025'!A35)</f>
        <v/>
      </c>
      <c r="B34" s="232" t="str">
        <f>IF('concesión 2025'!B35="","",'concesión 2025'!B35)</f>
        <v/>
      </c>
      <c r="C34" s="233" t="str">
        <f>IF('concesión 2025'!C35="","",'concesión 2025'!C35)</f>
        <v/>
      </c>
      <c r="D34" s="233" t="str">
        <f>IF('concesión 2025'!D35="","",'concesión 2025'!D35)</f>
        <v/>
      </c>
      <c r="E34" s="234" t="str">
        <f>IF('concesión 2025'!E35="","",'concesión 2025'!E35)</f>
        <v/>
      </c>
      <c r="F34" s="235" t="str">
        <f>IF('concesión 2025'!F35="","",'concesión 2025'!F35)</f>
        <v/>
      </c>
      <c r="G34" s="236" t="str">
        <f>IF('concesión 2025'!G35="","",'concesión 2025'!G35)</f>
        <v/>
      </c>
      <c r="H34" s="236" t="str">
        <f>IF('concesión 2025'!H35="","",'concesión 2025'!H35)</f>
        <v/>
      </c>
      <c r="I34" s="237" t="str">
        <f>IF('concesión 2025'!I35="","",'concesión 2025'!I35)</f>
        <v/>
      </c>
      <c r="J34" s="237" t="str">
        <f>IF('concesión 2025'!J35="","",'concesión 2025'!J35)</f>
        <v/>
      </c>
      <c r="K34" s="238" t="str">
        <f>IF('concesión 2025'!K35="","",'concesión 2025'!K35)</f>
        <v/>
      </c>
      <c r="L34" s="239" t="str">
        <f>'concesión 2025'!L35</f>
        <v/>
      </c>
      <c r="M34" s="239" t="str">
        <f>'concesión 2025'!M35</f>
        <v/>
      </c>
      <c r="N34" s="61">
        <f>'concesión 2025'!N35</f>
        <v>0</v>
      </c>
      <c r="O34" s="240">
        <f>'concesión 2025'!O35</f>
        <v>0</v>
      </c>
      <c r="P34" s="241" t="str">
        <f t="shared" si="10"/>
        <v/>
      </c>
      <c r="Q34" s="242" t="str">
        <f t="shared" si="11"/>
        <v/>
      </c>
      <c r="R34" s="243" t="str">
        <f t="shared" si="12"/>
        <v/>
      </c>
      <c r="S34" s="244" t="str">
        <f t="shared" si="13"/>
        <v/>
      </c>
      <c r="T34" s="244" t="str">
        <f t="shared" si="14"/>
        <v/>
      </c>
      <c r="U34" s="245">
        <f>IF($S34="",0,IF(ISBLANK($T34)=TRUE(),360,DAYS360($S34,$T34)+1)+IF(DAY($T34)=31,VLOOKUP(MONTH($T34),formula!$B$1:$D$12,3))+IF(AND(MONTH($T34)=2,DAY($T34)=28),2,0))-Z34-AA34</f>
        <v>0</v>
      </c>
      <c r="V34" s="246">
        <f t="shared" si="17"/>
        <v>0</v>
      </c>
      <c r="W34" s="247">
        <f t="shared" si="15"/>
        <v>0</v>
      </c>
      <c r="X34" s="248">
        <f t="shared" si="16"/>
        <v>0</v>
      </c>
      <c r="Y34" s="249"/>
      <c r="Z34" s="250"/>
      <c r="AA34" s="251"/>
      <c r="AB34" s="252"/>
      <c r="AC34" s="253"/>
    </row>
    <row r="35" spans="1:29" x14ac:dyDescent="0.25">
      <c r="A35" s="231" t="str">
        <f>IF('concesión 2025'!A36="","",'concesión 2025'!A36)</f>
        <v/>
      </c>
      <c r="B35" s="232" t="str">
        <f>IF('concesión 2025'!B36="","",'concesión 2025'!B36)</f>
        <v/>
      </c>
      <c r="C35" s="233" t="str">
        <f>IF('concesión 2025'!C36="","",'concesión 2025'!C36)</f>
        <v/>
      </c>
      <c r="D35" s="233" t="str">
        <f>IF('concesión 2025'!D36="","",'concesión 2025'!D36)</f>
        <v/>
      </c>
      <c r="E35" s="234" t="str">
        <f>IF('concesión 2025'!E36="","",'concesión 2025'!E36)</f>
        <v/>
      </c>
      <c r="F35" s="235" t="str">
        <f>IF('concesión 2025'!F36="","",'concesión 2025'!F36)</f>
        <v/>
      </c>
      <c r="G35" s="236" t="str">
        <f>IF('concesión 2025'!G36="","",'concesión 2025'!G36)</f>
        <v/>
      </c>
      <c r="H35" s="236" t="str">
        <f>IF('concesión 2025'!H36="","",'concesión 2025'!H36)</f>
        <v/>
      </c>
      <c r="I35" s="237" t="str">
        <f>IF('concesión 2025'!I36="","",'concesión 2025'!I36)</f>
        <v/>
      </c>
      <c r="J35" s="237" t="str">
        <f>IF('concesión 2025'!J36="","",'concesión 2025'!J36)</f>
        <v/>
      </c>
      <c r="K35" s="238" t="str">
        <f>IF('concesión 2025'!K36="","",'concesión 2025'!K36)</f>
        <v/>
      </c>
      <c r="L35" s="239" t="str">
        <f>'concesión 2025'!L36</f>
        <v/>
      </c>
      <c r="M35" s="239" t="str">
        <f>'concesión 2025'!M36</f>
        <v/>
      </c>
      <c r="N35" s="61">
        <f>'concesión 2025'!N36</f>
        <v>0</v>
      </c>
      <c r="O35" s="240">
        <f>'concesión 2025'!O36</f>
        <v>0</v>
      </c>
      <c r="P35" s="241" t="str">
        <f t="shared" si="10"/>
        <v/>
      </c>
      <c r="Q35" s="242" t="str">
        <f t="shared" si="11"/>
        <v/>
      </c>
      <c r="R35" s="243" t="str">
        <f t="shared" si="12"/>
        <v/>
      </c>
      <c r="S35" s="244" t="str">
        <f t="shared" si="13"/>
        <v/>
      </c>
      <c r="T35" s="244" t="str">
        <f t="shared" si="14"/>
        <v/>
      </c>
      <c r="U35" s="245">
        <f>IF($S35="",0,IF(ISBLANK($T35)=TRUE(),360,DAYS360($S35,$T35)+1)+IF(DAY($T35)=31,VLOOKUP(MONTH($T35),formula!$B$1:$D$12,3))+IF(AND(MONTH($T35)=2,DAY($T35)=28),2,0))-Z35-AA35</f>
        <v>0</v>
      </c>
      <c r="V35" s="246">
        <f t="shared" si="17"/>
        <v>0</v>
      </c>
      <c r="W35" s="247">
        <f t="shared" si="15"/>
        <v>0</v>
      </c>
      <c r="X35" s="248">
        <f t="shared" si="16"/>
        <v>0</v>
      </c>
      <c r="Y35" s="249"/>
      <c r="Z35" s="250"/>
      <c r="AA35" s="251"/>
      <c r="AB35" s="252"/>
      <c r="AC35" s="253"/>
    </row>
    <row r="36" spans="1:29" x14ac:dyDescent="0.25">
      <c r="A36" s="231" t="str">
        <f>IF('concesión 2025'!A37="","",'concesión 2025'!A37)</f>
        <v/>
      </c>
      <c r="B36" s="232" t="str">
        <f>IF('concesión 2025'!B37="","",'concesión 2025'!B37)</f>
        <v/>
      </c>
      <c r="C36" s="233" t="str">
        <f>IF('concesión 2025'!C37="","",'concesión 2025'!C37)</f>
        <v/>
      </c>
      <c r="D36" s="233" t="str">
        <f>IF('concesión 2025'!D37="","",'concesión 2025'!D37)</f>
        <v/>
      </c>
      <c r="E36" s="234" t="str">
        <f>IF('concesión 2025'!E37="","",'concesión 2025'!E37)</f>
        <v/>
      </c>
      <c r="F36" s="235" t="str">
        <f>IF('concesión 2025'!F37="","",'concesión 2025'!F37)</f>
        <v/>
      </c>
      <c r="G36" s="236" t="str">
        <f>IF('concesión 2025'!G37="","",'concesión 2025'!G37)</f>
        <v/>
      </c>
      <c r="H36" s="236" t="str">
        <f>IF('concesión 2025'!H37="","",'concesión 2025'!H37)</f>
        <v/>
      </c>
      <c r="I36" s="237" t="str">
        <f>IF('concesión 2025'!I37="","",'concesión 2025'!I37)</f>
        <v/>
      </c>
      <c r="J36" s="237" t="str">
        <f>IF('concesión 2025'!J37="","",'concesión 2025'!J37)</f>
        <v/>
      </c>
      <c r="K36" s="238" t="str">
        <f>IF('concesión 2025'!K37="","",'concesión 2025'!K37)</f>
        <v/>
      </c>
      <c r="L36" s="239" t="str">
        <f>'concesión 2025'!L37</f>
        <v/>
      </c>
      <c r="M36" s="239" t="str">
        <f>'concesión 2025'!M37</f>
        <v/>
      </c>
      <c r="N36" s="61">
        <f>'concesión 2025'!N37</f>
        <v>0</v>
      </c>
      <c r="O36" s="240">
        <f>'concesión 2025'!O37</f>
        <v>0</v>
      </c>
      <c r="P36" s="241" t="str">
        <f t="shared" si="10"/>
        <v/>
      </c>
      <c r="Q36" s="242" t="str">
        <f t="shared" si="11"/>
        <v/>
      </c>
      <c r="R36" s="243" t="str">
        <f t="shared" si="12"/>
        <v/>
      </c>
      <c r="S36" s="244" t="str">
        <f t="shared" si="13"/>
        <v/>
      </c>
      <c r="T36" s="244" t="str">
        <f t="shared" si="14"/>
        <v/>
      </c>
      <c r="U36" s="245">
        <f>IF($S36="",0,IF(ISBLANK($T36)=TRUE(),360,DAYS360($S36,$T36)+1)+IF(DAY($T36)=31,VLOOKUP(MONTH($T36),formula!$B$1:$D$12,3))+IF(AND(MONTH($T36)=2,DAY($T36)=28),2,0))-Z36-AA36</f>
        <v>0</v>
      </c>
      <c r="V36" s="246">
        <f t="shared" si="17"/>
        <v>0</v>
      </c>
      <c r="W36" s="247">
        <f t="shared" si="15"/>
        <v>0</v>
      </c>
      <c r="X36" s="248">
        <f t="shared" si="16"/>
        <v>0</v>
      </c>
      <c r="Y36" s="249"/>
      <c r="Z36" s="250"/>
      <c r="AA36" s="251"/>
      <c r="AB36" s="252"/>
      <c r="AC36" s="253"/>
    </row>
    <row r="37" spans="1:29" x14ac:dyDescent="0.25">
      <c r="A37" s="231" t="str">
        <f>IF('concesión 2025'!A38="","",'concesión 2025'!A38)</f>
        <v/>
      </c>
      <c r="B37" s="232" t="str">
        <f>IF('concesión 2025'!B38="","",'concesión 2025'!B38)</f>
        <v/>
      </c>
      <c r="C37" s="233" t="str">
        <f>IF('concesión 2025'!C38="","",'concesión 2025'!C38)</f>
        <v/>
      </c>
      <c r="D37" s="233" t="str">
        <f>IF('concesión 2025'!D38="","",'concesión 2025'!D38)</f>
        <v/>
      </c>
      <c r="E37" s="234" t="str">
        <f>IF('concesión 2025'!E38="","",'concesión 2025'!E38)</f>
        <v/>
      </c>
      <c r="F37" s="235" t="str">
        <f>IF('concesión 2025'!F38="","",'concesión 2025'!F38)</f>
        <v/>
      </c>
      <c r="G37" s="236" t="str">
        <f>IF('concesión 2025'!G38="","",'concesión 2025'!G38)</f>
        <v/>
      </c>
      <c r="H37" s="236" t="str">
        <f>IF('concesión 2025'!H38="","",'concesión 2025'!H38)</f>
        <v/>
      </c>
      <c r="I37" s="237" t="str">
        <f>IF('concesión 2025'!I38="","",'concesión 2025'!I38)</f>
        <v/>
      </c>
      <c r="J37" s="237" t="str">
        <f>IF('concesión 2025'!J38="","",'concesión 2025'!J38)</f>
        <v/>
      </c>
      <c r="K37" s="238" t="str">
        <f>IF('concesión 2025'!K38="","",'concesión 2025'!K38)</f>
        <v/>
      </c>
      <c r="L37" s="239" t="str">
        <f>'concesión 2025'!L38</f>
        <v/>
      </c>
      <c r="M37" s="239" t="str">
        <f>'concesión 2025'!M38</f>
        <v/>
      </c>
      <c r="N37" s="61">
        <f>'concesión 2025'!N38</f>
        <v>0</v>
      </c>
      <c r="O37" s="240">
        <f>'concesión 2025'!O38</f>
        <v>0</v>
      </c>
      <c r="P37" s="241" t="str">
        <f t="shared" si="10"/>
        <v/>
      </c>
      <c r="Q37" s="242" t="str">
        <f t="shared" si="11"/>
        <v/>
      </c>
      <c r="R37" s="243" t="str">
        <f t="shared" si="12"/>
        <v/>
      </c>
      <c r="S37" s="244" t="str">
        <f t="shared" si="13"/>
        <v/>
      </c>
      <c r="T37" s="244" t="str">
        <f t="shared" si="14"/>
        <v/>
      </c>
      <c r="U37" s="245">
        <f>IF($S37="",0,IF(ISBLANK($T37)=TRUE(),360,DAYS360($S37,$T37)+1)+IF(DAY($T37)=31,VLOOKUP(MONTH($T37),formula!$B$1:$D$12,3))+IF(AND(MONTH($T37)=2,DAY($T37)=28),2,0))-Z37-AA37</f>
        <v>0</v>
      </c>
      <c r="V37" s="246">
        <f t="shared" si="17"/>
        <v>0</v>
      </c>
      <c r="W37" s="247">
        <f t="shared" si="15"/>
        <v>0</v>
      </c>
      <c r="X37" s="248">
        <f t="shared" si="16"/>
        <v>0</v>
      </c>
      <c r="Y37" s="249"/>
      <c r="Z37" s="250"/>
      <c r="AA37" s="251"/>
      <c r="AB37" s="252"/>
      <c r="AC37" s="253"/>
    </row>
    <row r="38" spans="1:29" x14ac:dyDescent="0.25">
      <c r="A38" s="231" t="str">
        <f>IF('concesión 2025'!A39="","",'concesión 2025'!A39)</f>
        <v/>
      </c>
      <c r="B38" s="232" t="str">
        <f>IF('concesión 2025'!B39="","",'concesión 2025'!B39)</f>
        <v/>
      </c>
      <c r="C38" s="233" t="str">
        <f>IF('concesión 2025'!C39="","",'concesión 2025'!C39)</f>
        <v/>
      </c>
      <c r="D38" s="233" t="str">
        <f>IF('concesión 2025'!D39="","",'concesión 2025'!D39)</f>
        <v/>
      </c>
      <c r="E38" s="234" t="str">
        <f>IF('concesión 2025'!E39="","",'concesión 2025'!E39)</f>
        <v/>
      </c>
      <c r="F38" s="235" t="str">
        <f>IF('concesión 2025'!F39="","",'concesión 2025'!F39)</f>
        <v/>
      </c>
      <c r="G38" s="236" t="str">
        <f>IF('concesión 2025'!G39="","",'concesión 2025'!G39)</f>
        <v/>
      </c>
      <c r="H38" s="236" t="str">
        <f>IF('concesión 2025'!H39="","",'concesión 2025'!H39)</f>
        <v/>
      </c>
      <c r="I38" s="237" t="str">
        <f>IF('concesión 2025'!I39="","",'concesión 2025'!I39)</f>
        <v/>
      </c>
      <c r="J38" s="237" t="str">
        <f>IF('concesión 2025'!J39="","",'concesión 2025'!J39)</f>
        <v/>
      </c>
      <c r="K38" s="238" t="str">
        <f>IF('concesión 2025'!K39="","",'concesión 2025'!K39)</f>
        <v/>
      </c>
      <c r="L38" s="239" t="str">
        <f>'concesión 2025'!L39</f>
        <v/>
      </c>
      <c r="M38" s="239" t="str">
        <f>'concesión 2025'!M39</f>
        <v/>
      </c>
      <c r="N38" s="61">
        <f>'concesión 2025'!N39</f>
        <v>0</v>
      </c>
      <c r="O38" s="240">
        <f>'concesión 2025'!O39</f>
        <v>0</v>
      </c>
      <c r="P38" s="241" t="str">
        <f t="shared" si="10"/>
        <v/>
      </c>
      <c r="Q38" s="242" t="str">
        <f t="shared" si="11"/>
        <v/>
      </c>
      <c r="R38" s="243" t="str">
        <f t="shared" si="12"/>
        <v/>
      </c>
      <c r="S38" s="244" t="str">
        <f t="shared" si="13"/>
        <v/>
      </c>
      <c r="T38" s="244" t="str">
        <f t="shared" si="14"/>
        <v/>
      </c>
      <c r="U38" s="245">
        <f>IF($S38="",0,IF(ISBLANK($T38)=TRUE(),360,DAYS360($S38,$T38)+1)+IF(DAY($T38)=31,VLOOKUP(MONTH($T38),formula!$B$1:$D$12,3))+IF(AND(MONTH($T38)=2,DAY($T38)=28),2,0))-Z38-AA38</f>
        <v>0</v>
      </c>
      <c r="V38" s="246">
        <f t="shared" si="17"/>
        <v>0</v>
      </c>
      <c r="W38" s="247">
        <f t="shared" si="15"/>
        <v>0</v>
      </c>
      <c r="X38" s="248">
        <f t="shared" si="16"/>
        <v>0</v>
      </c>
      <c r="Y38" s="249"/>
      <c r="Z38" s="250"/>
      <c r="AA38" s="251"/>
      <c r="AB38" s="252"/>
      <c r="AC38" s="253"/>
    </row>
    <row r="39" spans="1:29" x14ac:dyDescent="0.25">
      <c r="A39" s="231" t="str">
        <f>IF('concesión 2025'!A40="","",'concesión 2025'!A40)</f>
        <v/>
      </c>
      <c r="B39" s="232" t="str">
        <f>IF('concesión 2025'!B40="","",'concesión 2025'!B40)</f>
        <v/>
      </c>
      <c r="C39" s="233" t="str">
        <f>IF('concesión 2025'!C40="","",'concesión 2025'!C40)</f>
        <v/>
      </c>
      <c r="D39" s="233" t="str">
        <f>IF('concesión 2025'!D40="","",'concesión 2025'!D40)</f>
        <v/>
      </c>
      <c r="E39" s="234" t="str">
        <f>IF('concesión 2025'!E40="","",'concesión 2025'!E40)</f>
        <v/>
      </c>
      <c r="F39" s="235" t="str">
        <f>IF('concesión 2025'!F40="","",'concesión 2025'!F40)</f>
        <v/>
      </c>
      <c r="G39" s="236" t="str">
        <f>IF('concesión 2025'!G40="","",'concesión 2025'!G40)</f>
        <v/>
      </c>
      <c r="H39" s="236" t="str">
        <f>IF('concesión 2025'!H40="","",'concesión 2025'!H40)</f>
        <v/>
      </c>
      <c r="I39" s="237" t="str">
        <f>IF('concesión 2025'!I40="","",'concesión 2025'!I40)</f>
        <v/>
      </c>
      <c r="J39" s="237" t="str">
        <f>IF('concesión 2025'!J40="","",'concesión 2025'!J40)</f>
        <v/>
      </c>
      <c r="K39" s="238" t="str">
        <f>IF('concesión 2025'!K40="","",'concesión 2025'!K40)</f>
        <v/>
      </c>
      <c r="L39" s="239" t="str">
        <f>'concesión 2025'!L40</f>
        <v/>
      </c>
      <c r="M39" s="239" t="str">
        <f>'concesión 2025'!M40</f>
        <v/>
      </c>
      <c r="N39" s="61">
        <f>'concesión 2025'!N40</f>
        <v>0</v>
      </c>
      <c r="O39" s="240">
        <f>'concesión 2025'!O40</f>
        <v>0</v>
      </c>
      <c r="P39" s="241" t="str">
        <f t="shared" si="10"/>
        <v/>
      </c>
      <c r="Q39" s="242" t="str">
        <f t="shared" si="11"/>
        <v/>
      </c>
      <c r="R39" s="243" t="str">
        <f t="shared" si="12"/>
        <v/>
      </c>
      <c r="S39" s="244" t="str">
        <f t="shared" si="13"/>
        <v/>
      </c>
      <c r="T39" s="244" t="str">
        <f t="shared" si="14"/>
        <v/>
      </c>
      <c r="U39" s="245">
        <f>IF($S39="",0,IF(ISBLANK($T39)=TRUE(),360,DAYS360($S39,$T39)+1)+IF(DAY($T39)=31,VLOOKUP(MONTH($T39),formula!$B$1:$D$12,3))+IF(AND(MONTH($T39)=2,DAY($T39)=28),2,0))-Z39-AA39</f>
        <v>0</v>
      </c>
      <c r="V39" s="246">
        <f t="shared" si="17"/>
        <v>0</v>
      </c>
      <c r="W39" s="247">
        <f t="shared" si="15"/>
        <v>0</v>
      </c>
      <c r="X39" s="248">
        <f t="shared" si="16"/>
        <v>0</v>
      </c>
      <c r="Y39" s="249"/>
      <c r="Z39" s="250"/>
      <c r="AA39" s="251"/>
      <c r="AB39" s="252"/>
      <c r="AC39" s="253"/>
    </row>
    <row r="40" spans="1:29" x14ac:dyDescent="0.25">
      <c r="A40" s="231" t="str">
        <f>IF('concesión 2025'!A41="","",'concesión 2025'!A41)</f>
        <v/>
      </c>
      <c r="B40" s="232" t="str">
        <f>IF('concesión 2025'!B41="","",'concesión 2025'!B41)</f>
        <v/>
      </c>
      <c r="C40" s="233" t="str">
        <f>IF('concesión 2025'!C41="","",'concesión 2025'!C41)</f>
        <v/>
      </c>
      <c r="D40" s="233" t="str">
        <f>IF('concesión 2025'!D41="","",'concesión 2025'!D41)</f>
        <v/>
      </c>
      <c r="E40" s="234" t="str">
        <f>IF('concesión 2025'!E41="","",'concesión 2025'!E41)</f>
        <v/>
      </c>
      <c r="F40" s="235" t="str">
        <f>IF('concesión 2025'!F41="","",'concesión 2025'!F41)</f>
        <v/>
      </c>
      <c r="G40" s="236" t="str">
        <f>IF('concesión 2025'!G41="","",'concesión 2025'!G41)</f>
        <v/>
      </c>
      <c r="H40" s="236" t="str">
        <f>IF('concesión 2025'!H41="","",'concesión 2025'!H41)</f>
        <v/>
      </c>
      <c r="I40" s="237" t="str">
        <f>IF('concesión 2025'!I41="","",'concesión 2025'!I41)</f>
        <v/>
      </c>
      <c r="J40" s="237" t="str">
        <f>IF('concesión 2025'!J41="","",'concesión 2025'!J41)</f>
        <v/>
      </c>
      <c r="K40" s="238" t="str">
        <f>IF('concesión 2025'!K41="","",'concesión 2025'!K41)</f>
        <v/>
      </c>
      <c r="L40" s="239" t="str">
        <f>'concesión 2025'!L41</f>
        <v/>
      </c>
      <c r="M40" s="239" t="str">
        <f>'concesión 2025'!M41</f>
        <v/>
      </c>
      <c r="N40" s="61">
        <f>'concesión 2025'!N41</f>
        <v>0</v>
      </c>
      <c r="O40" s="240">
        <f>'concesión 2025'!O41</f>
        <v>0</v>
      </c>
      <c r="P40" s="241" t="str">
        <f t="shared" si="10"/>
        <v/>
      </c>
      <c r="Q40" s="242" t="str">
        <f t="shared" si="11"/>
        <v/>
      </c>
      <c r="R40" s="243" t="str">
        <f t="shared" si="12"/>
        <v/>
      </c>
      <c r="S40" s="244" t="str">
        <f t="shared" si="13"/>
        <v/>
      </c>
      <c r="T40" s="244" t="str">
        <f t="shared" si="14"/>
        <v/>
      </c>
      <c r="U40" s="245">
        <f>IF($S40="",0,IF(ISBLANK($T40)=TRUE(),360,DAYS360($S40,$T40)+1)+IF(DAY($T40)=31,VLOOKUP(MONTH($T40),formula!$B$1:$D$12,3))+IF(AND(MONTH($T40)=2,DAY($T40)=28),2,0))-Z40-AA40</f>
        <v>0</v>
      </c>
      <c r="V40" s="246">
        <f t="shared" si="17"/>
        <v>0</v>
      </c>
      <c r="W40" s="247">
        <f t="shared" si="15"/>
        <v>0</v>
      </c>
      <c r="X40" s="248">
        <f t="shared" si="16"/>
        <v>0</v>
      </c>
      <c r="Y40" s="249"/>
      <c r="Z40" s="250"/>
      <c r="AA40" s="251"/>
      <c r="AB40" s="252"/>
      <c r="AC40" s="253"/>
    </row>
    <row r="41" spans="1:29" x14ac:dyDescent="0.25">
      <c r="A41" s="231" t="str">
        <f>IF('concesión 2025'!A42="","",'concesión 2025'!A42)</f>
        <v/>
      </c>
      <c r="B41" s="232" t="str">
        <f>IF('concesión 2025'!B42="","",'concesión 2025'!B42)</f>
        <v/>
      </c>
      <c r="C41" s="233" t="str">
        <f>IF('concesión 2025'!C42="","",'concesión 2025'!C42)</f>
        <v/>
      </c>
      <c r="D41" s="233" t="str">
        <f>IF('concesión 2025'!D42="","",'concesión 2025'!D42)</f>
        <v/>
      </c>
      <c r="E41" s="234" t="str">
        <f>IF('concesión 2025'!E42="","",'concesión 2025'!E42)</f>
        <v/>
      </c>
      <c r="F41" s="235" t="str">
        <f>IF('concesión 2025'!F42="","",'concesión 2025'!F42)</f>
        <v/>
      </c>
      <c r="G41" s="236" t="str">
        <f>IF('concesión 2025'!G42="","",'concesión 2025'!G42)</f>
        <v/>
      </c>
      <c r="H41" s="236" t="str">
        <f>IF('concesión 2025'!H42="","",'concesión 2025'!H42)</f>
        <v/>
      </c>
      <c r="I41" s="237" t="str">
        <f>IF('concesión 2025'!I42="","",'concesión 2025'!I42)</f>
        <v/>
      </c>
      <c r="J41" s="237" t="str">
        <f>IF('concesión 2025'!J42="","",'concesión 2025'!J42)</f>
        <v/>
      </c>
      <c r="K41" s="238" t="str">
        <f>IF('concesión 2025'!K42="","",'concesión 2025'!K42)</f>
        <v/>
      </c>
      <c r="L41" s="239" t="str">
        <f>'concesión 2025'!L42</f>
        <v/>
      </c>
      <c r="M41" s="239" t="str">
        <f>'concesión 2025'!M42</f>
        <v/>
      </c>
      <c r="N41" s="61">
        <f>'concesión 2025'!N42</f>
        <v>0</v>
      </c>
      <c r="O41" s="240">
        <f>'concesión 2025'!O42</f>
        <v>0</v>
      </c>
      <c r="P41" s="241" t="str">
        <f t="shared" si="10"/>
        <v/>
      </c>
      <c r="Q41" s="242" t="str">
        <f t="shared" si="11"/>
        <v/>
      </c>
      <c r="R41" s="243" t="str">
        <f t="shared" si="12"/>
        <v/>
      </c>
      <c r="S41" s="244" t="str">
        <f t="shared" si="13"/>
        <v/>
      </c>
      <c r="T41" s="244" t="str">
        <f t="shared" si="14"/>
        <v/>
      </c>
      <c r="U41" s="245">
        <f>IF($S41="",0,IF(ISBLANK($T41)=TRUE(),360,DAYS360($S41,$T41)+1)+IF(DAY($T41)=31,VLOOKUP(MONTH($T41),formula!$B$1:$D$12,3))+IF(AND(MONTH($T41)=2,DAY($T41)=28),2,0))-Z41-AA41</f>
        <v>0</v>
      </c>
      <c r="V41" s="246">
        <f t="shared" si="17"/>
        <v>0</v>
      </c>
      <c r="W41" s="247">
        <f t="shared" si="15"/>
        <v>0</v>
      </c>
      <c r="X41" s="248">
        <f t="shared" si="16"/>
        <v>0</v>
      </c>
      <c r="Y41" s="249"/>
      <c r="Z41" s="250"/>
      <c r="AA41" s="251"/>
      <c r="AB41" s="252"/>
      <c r="AC41" s="253"/>
    </row>
    <row r="42" spans="1:29" x14ac:dyDescent="0.25">
      <c r="A42" s="231" t="str">
        <f>IF('concesión 2025'!A43="","",'concesión 2025'!A43)</f>
        <v/>
      </c>
      <c r="B42" s="232" t="str">
        <f>IF('concesión 2025'!B43="","",'concesión 2025'!B43)</f>
        <v/>
      </c>
      <c r="C42" s="233" t="str">
        <f>IF('concesión 2025'!C43="","",'concesión 2025'!C43)</f>
        <v/>
      </c>
      <c r="D42" s="233" t="str">
        <f>IF('concesión 2025'!D43="","",'concesión 2025'!D43)</f>
        <v/>
      </c>
      <c r="E42" s="234" t="str">
        <f>IF('concesión 2025'!E43="","",'concesión 2025'!E43)</f>
        <v/>
      </c>
      <c r="F42" s="235" t="str">
        <f>IF('concesión 2025'!F43="","",'concesión 2025'!F43)</f>
        <v/>
      </c>
      <c r="G42" s="236" t="str">
        <f>IF('concesión 2025'!G43="","",'concesión 2025'!G43)</f>
        <v/>
      </c>
      <c r="H42" s="236" t="str">
        <f>IF('concesión 2025'!H43="","",'concesión 2025'!H43)</f>
        <v/>
      </c>
      <c r="I42" s="237" t="str">
        <f>IF('concesión 2025'!I43="","",'concesión 2025'!I43)</f>
        <v/>
      </c>
      <c r="J42" s="237" t="str">
        <f>IF('concesión 2025'!J43="","",'concesión 2025'!J43)</f>
        <v/>
      </c>
      <c r="K42" s="238" t="str">
        <f>IF('concesión 2025'!K43="","",'concesión 2025'!K43)</f>
        <v/>
      </c>
      <c r="L42" s="239" t="str">
        <f>'concesión 2025'!L43</f>
        <v/>
      </c>
      <c r="M42" s="239" t="str">
        <f>'concesión 2025'!M43</f>
        <v/>
      </c>
      <c r="N42" s="61">
        <f>'concesión 2025'!N43</f>
        <v>0</v>
      </c>
      <c r="O42" s="240">
        <f>'concesión 2025'!O43</f>
        <v>0</v>
      </c>
      <c r="P42" s="241" t="str">
        <f t="shared" si="10"/>
        <v/>
      </c>
      <c r="Q42" s="242" t="str">
        <f t="shared" si="11"/>
        <v/>
      </c>
      <c r="R42" s="243" t="str">
        <f t="shared" si="12"/>
        <v/>
      </c>
      <c r="S42" s="244" t="str">
        <f t="shared" si="13"/>
        <v/>
      </c>
      <c r="T42" s="244" t="str">
        <f t="shared" si="14"/>
        <v/>
      </c>
      <c r="U42" s="245">
        <f>IF($S42="",0,IF(ISBLANK($T42)=TRUE(),360,DAYS360($S42,$T42)+1)+IF(DAY($T42)=31,VLOOKUP(MONTH($T42),formula!$B$1:$D$12,3))+IF(AND(MONTH($T42)=2,DAY($T42)=28),2,0))-Z42-AA42</f>
        <v>0</v>
      </c>
      <c r="V42" s="246">
        <f t="shared" si="17"/>
        <v>0</v>
      </c>
      <c r="W42" s="247">
        <f t="shared" si="15"/>
        <v>0</v>
      </c>
      <c r="X42" s="248">
        <f t="shared" si="16"/>
        <v>0</v>
      </c>
      <c r="Y42" s="249"/>
      <c r="Z42" s="250"/>
      <c r="AA42" s="251"/>
      <c r="AB42" s="252"/>
      <c r="AC42" s="253"/>
    </row>
    <row r="43" spans="1:29" x14ac:dyDescent="0.25">
      <c r="A43" s="231" t="str">
        <f>IF('concesión 2025'!A44="","",'concesión 2025'!A44)</f>
        <v/>
      </c>
      <c r="B43" s="232" t="str">
        <f>IF('concesión 2025'!B44="","",'concesión 2025'!B44)</f>
        <v/>
      </c>
      <c r="C43" s="233" t="str">
        <f>IF('concesión 2025'!C44="","",'concesión 2025'!C44)</f>
        <v/>
      </c>
      <c r="D43" s="233" t="str">
        <f>IF('concesión 2025'!D44="","",'concesión 2025'!D44)</f>
        <v/>
      </c>
      <c r="E43" s="234" t="str">
        <f>IF('concesión 2025'!E44="","",'concesión 2025'!E44)</f>
        <v/>
      </c>
      <c r="F43" s="235" t="str">
        <f>IF('concesión 2025'!F44="","",'concesión 2025'!F44)</f>
        <v/>
      </c>
      <c r="G43" s="236" t="str">
        <f>IF('concesión 2025'!G44="","",'concesión 2025'!G44)</f>
        <v/>
      </c>
      <c r="H43" s="236" t="str">
        <f>IF('concesión 2025'!H44="","",'concesión 2025'!H44)</f>
        <v/>
      </c>
      <c r="I43" s="237" t="str">
        <f>IF('concesión 2025'!I44="","",'concesión 2025'!I44)</f>
        <v/>
      </c>
      <c r="J43" s="237" t="str">
        <f>IF('concesión 2025'!J44="","",'concesión 2025'!J44)</f>
        <v/>
      </c>
      <c r="K43" s="238" t="str">
        <f>IF('concesión 2025'!K44="","",'concesión 2025'!K44)</f>
        <v/>
      </c>
      <c r="L43" s="239" t="str">
        <f>'concesión 2025'!L44</f>
        <v/>
      </c>
      <c r="M43" s="239" t="str">
        <f>'concesión 2025'!M44</f>
        <v/>
      </c>
      <c r="N43" s="61">
        <f>'concesión 2025'!N44</f>
        <v>0</v>
      </c>
      <c r="O43" s="240">
        <f>'concesión 2025'!O44</f>
        <v>0</v>
      </c>
      <c r="P43" s="241" t="str">
        <f t="shared" si="10"/>
        <v/>
      </c>
      <c r="Q43" s="242" t="str">
        <f t="shared" si="11"/>
        <v/>
      </c>
      <c r="R43" s="243" t="str">
        <f t="shared" si="12"/>
        <v/>
      </c>
      <c r="S43" s="244" t="str">
        <f t="shared" si="13"/>
        <v/>
      </c>
      <c r="T43" s="244" t="str">
        <f t="shared" si="14"/>
        <v/>
      </c>
      <c r="U43" s="245">
        <f>IF($S43="",0,IF(ISBLANK($T43)=TRUE(),360,DAYS360($S43,$T43)+1)+IF(DAY($T43)=31,VLOOKUP(MONTH($T43),formula!$B$1:$D$12,3))+IF(AND(MONTH($T43)=2,DAY($T43)=28),2,0))-Z43-AA43</f>
        <v>0</v>
      </c>
      <c r="V43" s="246">
        <f t="shared" si="17"/>
        <v>0</v>
      </c>
      <c r="W43" s="247">
        <f t="shared" si="15"/>
        <v>0</v>
      </c>
      <c r="X43" s="248">
        <f t="shared" si="16"/>
        <v>0</v>
      </c>
      <c r="Y43" s="249"/>
      <c r="Z43" s="250"/>
      <c r="AA43" s="251"/>
      <c r="AB43" s="252"/>
      <c r="AC43" s="253"/>
    </row>
    <row r="44" spans="1:29" x14ac:dyDescent="0.25">
      <c r="A44" s="231" t="str">
        <f>IF('concesión 2025'!A45="","",'concesión 2025'!A45)</f>
        <v/>
      </c>
      <c r="B44" s="232" t="str">
        <f>IF('concesión 2025'!B45="","",'concesión 2025'!B45)</f>
        <v/>
      </c>
      <c r="C44" s="233" t="str">
        <f>IF('concesión 2025'!C45="","",'concesión 2025'!C45)</f>
        <v/>
      </c>
      <c r="D44" s="233" t="str">
        <f>IF('concesión 2025'!D45="","",'concesión 2025'!D45)</f>
        <v/>
      </c>
      <c r="E44" s="234" t="str">
        <f>IF('concesión 2025'!E45="","",'concesión 2025'!E45)</f>
        <v/>
      </c>
      <c r="F44" s="235" t="str">
        <f>IF('concesión 2025'!F45="","",'concesión 2025'!F45)</f>
        <v/>
      </c>
      <c r="G44" s="236" t="str">
        <f>IF('concesión 2025'!G45="","",'concesión 2025'!G45)</f>
        <v/>
      </c>
      <c r="H44" s="236" t="str">
        <f>IF('concesión 2025'!H45="","",'concesión 2025'!H45)</f>
        <v/>
      </c>
      <c r="I44" s="237" t="str">
        <f>IF('concesión 2025'!I45="","",'concesión 2025'!I45)</f>
        <v/>
      </c>
      <c r="J44" s="237" t="str">
        <f>IF('concesión 2025'!J45="","",'concesión 2025'!J45)</f>
        <v/>
      </c>
      <c r="K44" s="238" t="str">
        <f>IF('concesión 2025'!K45="","",'concesión 2025'!K45)</f>
        <v/>
      </c>
      <c r="L44" s="239" t="str">
        <f>'concesión 2025'!L45</f>
        <v/>
      </c>
      <c r="M44" s="239" t="str">
        <f>'concesión 2025'!M45</f>
        <v/>
      </c>
      <c r="N44" s="61">
        <f>'concesión 2025'!N45</f>
        <v>0</v>
      </c>
      <c r="O44" s="240">
        <f>'concesión 2025'!O45</f>
        <v>0</v>
      </c>
      <c r="P44" s="241" t="str">
        <f t="shared" si="10"/>
        <v/>
      </c>
      <c r="Q44" s="242" t="str">
        <f t="shared" si="11"/>
        <v/>
      </c>
      <c r="R44" s="243" t="str">
        <f t="shared" si="12"/>
        <v/>
      </c>
      <c r="S44" s="244" t="str">
        <f t="shared" si="13"/>
        <v/>
      </c>
      <c r="T44" s="244" t="str">
        <f t="shared" si="14"/>
        <v/>
      </c>
      <c r="U44" s="245">
        <f>IF($S44="",0,IF(ISBLANK($T44)=TRUE(),360,DAYS360($S44,$T44)+1)+IF(DAY($T44)=31,VLOOKUP(MONTH($T44),formula!$B$1:$D$12,3))+IF(AND(MONTH($T44)=2,DAY($T44)=28),2,0))-Z44-AA44</f>
        <v>0</v>
      </c>
      <c r="V44" s="246">
        <f t="shared" si="17"/>
        <v>0</v>
      </c>
      <c r="W44" s="247">
        <f t="shared" si="15"/>
        <v>0</v>
      </c>
      <c r="X44" s="248">
        <f t="shared" si="16"/>
        <v>0</v>
      </c>
      <c r="Y44" s="249"/>
      <c r="Z44" s="250"/>
      <c r="AA44" s="251"/>
      <c r="AB44" s="252"/>
      <c r="AC44" s="253"/>
    </row>
    <row r="45" spans="1:29" x14ac:dyDescent="0.25">
      <c r="A45" s="231" t="str">
        <f>IF('concesión 2025'!A46="","",'concesión 2025'!A46)</f>
        <v/>
      </c>
      <c r="B45" s="232" t="str">
        <f>IF('concesión 2025'!B46="","",'concesión 2025'!B46)</f>
        <v/>
      </c>
      <c r="C45" s="233" t="str">
        <f>IF('concesión 2025'!C46="","",'concesión 2025'!C46)</f>
        <v/>
      </c>
      <c r="D45" s="233" t="str">
        <f>IF('concesión 2025'!D46="","",'concesión 2025'!D46)</f>
        <v/>
      </c>
      <c r="E45" s="234" t="str">
        <f>IF('concesión 2025'!E46="","",'concesión 2025'!E46)</f>
        <v/>
      </c>
      <c r="F45" s="235" t="str">
        <f>IF('concesión 2025'!F46="","",'concesión 2025'!F46)</f>
        <v/>
      </c>
      <c r="G45" s="236" t="str">
        <f>IF('concesión 2025'!G46="","",'concesión 2025'!G46)</f>
        <v/>
      </c>
      <c r="H45" s="236" t="str">
        <f>IF('concesión 2025'!H46="","",'concesión 2025'!H46)</f>
        <v/>
      </c>
      <c r="I45" s="237" t="str">
        <f>IF('concesión 2025'!I46="","",'concesión 2025'!I46)</f>
        <v/>
      </c>
      <c r="J45" s="237" t="str">
        <f>IF('concesión 2025'!J46="","",'concesión 2025'!J46)</f>
        <v/>
      </c>
      <c r="K45" s="238" t="str">
        <f>IF('concesión 2025'!K46="","",'concesión 2025'!K46)</f>
        <v/>
      </c>
      <c r="L45" s="239" t="str">
        <f>'concesión 2025'!L46</f>
        <v/>
      </c>
      <c r="M45" s="239" t="str">
        <f>'concesión 2025'!M46</f>
        <v/>
      </c>
      <c r="N45" s="61">
        <f>'concesión 2025'!N46</f>
        <v>0</v>
      </c>
      <c r="O45" s="240">
        <f>'concesión 2025'!O46</f>
        <v>0</v>
      </c>
      <c r="P45" s="241" t="str">
        <f t="shared" si="10"/>
        <v/>
      </c>
      <c r="Q45" s="242" t="str">
        <f t="shared" si="11"/>
        <v/>
      </c>
      <c r="R45" s="243" t="str">
        <f t="shared" si="12"/>
        <v/>
      </c>
      <c r="S45" s="244" t="str">
        <f t="shared" si="13"/>
        <v/>
      </c>
      <c r="T45" s="244" t="str">
        <f t="shared" si="14"/>
        <v/>
      </c>
      <c r="U45" s="245">
        <f>IF($S45="",0,IF(ISBLANK($T45)=TRUE(),360,DAYS360($S45,$T45)+1)+IF(DAY($T45)=31,VLOOKUP(MONTH($T45),formula!$B$1:$D$12,3))+IF(AND(MONTH($T45)=2,DAY($T45)=28),2,0))-Z45-AA45</f>
        <v>0</v>
      </c>
      <c r="V45" s="246">
        <f t="shared" si="17"/>
        <v>0</v>
      </c>
      <c r="W45" s="247">
        <f t="shared" si="15"/>
        <v>0</v>
      </c>
      <c r="X45" s="248">
        <f t="shared" si="16"/>
        <v>0</v>
      </c>
      <c r="Y45" s="249"/>
      <c r="Z45" s="250"/>
      <c r="AA45" s="251"/>
      <c r="AB45" s="252"/>
      <c r="AC45" s="253"/>
    </row>
    <row r="46" spans="1:29" x14ac:dyDescent="0.25">
      <c r="A46" s="231" t="str">
        <f>IF('concesión 2025'!A47="","",'concesión 2025'!A47)</f>
        <v/>
      </c>
      <c r="B46" s="232" t="str">
        <f>IF('concesión 2025'!B47="","",'concesión 2025'!B47)</f>
        <v/>
      </c>
      <c r="C46" s="233" t="str">
        <f>IF('concesión 2025'!C47="","",'concesión 2025'!C47)</f>
        <v/>
      </c>
      <c r="D46" s="233" t="str">
        <f>IF('concesión 2025'!D47="","",'concesión 2025'!D47)</f>
        <v/>
      </c>
      <c r="E46" s="234" t="str">
        <f>IF('concesión 2025'!E47="","",'concesión 2025'!E47)</f>
        <v/>
      </c>
      <c r="F46" s="235" t="str">
        <f>IF('concesión 2025'!F47="","",'concesión 2025'!F47)</f>
        <v/>
      </c>
      <c r="G46" s="236" t="str">
        <f>IF('concesión 2025'!G47="","",'concesión 2025'!G47)</f>
        <v/>
      </c>
      <c r="H46" s="236" t="str">
        <f>IF('concesión 2025'!H47="","",'concesión 2025'!H47)</f>
        <v/>
      </c>
      <c r="I46" s="237" t="str">
        <f>IF('concesión 2025'!I47="","",'concesión 2025'!I47)</f>
        <v/>
      </c>
      <c r="J46" s="237" t="str">
        <f>IF('concesión 2025'!J47="","",'concesión 2025'!J47)</f>
        <v/>
      </c>
      <c r="K46" s="238" t="str">
        <f>IF('concesión 2025'!K47="","",'concesión 2025'!K47)</f>
        <v/>
      </c>
      <c r="L46" s="239" t="str">
        <f>'concesión 2025'!L47</f>
        <v/>
      </c>
      <c r="M46" s="239" t="str">
        <f>'concesión 2025'!M47</f>
        <v/>
      </c>
      <c r="N46" s="61">
        <f>'concesión 2025'!N47</f>
        <v>0</v>
      </c>
      <c r="O46" s="240">
        <f>'concesión 2025'!O47</f>
        <v>0</v>
      </c>
      <c r="P46" s="241" t="str">
        <f t="shared" si="10"/>
        <v/>
      </c>
      <c r="Q46" s="242" t="str">
        <f t="shared" si="11"/>
        <v/>
      </c>
      <c r="R46" s="243" t="str">
        <f t="shared" si="12"/>
        <v/>
      </c>
      <c r="S46" s="244" t="str">
        <f t="shared" si="13"/>
        <v/>
      </c>
      <c r="T46" s="244" t="str">
        <f t="shared" si="14"/>
        <v/>
      </c>
      <c r="U46" s="245">
        <f>IF($S46="",0,IF(ISBLANK($T46)=TRUE(),360,DAYS360($S46,$T46)+1)+IF(DAY($T46)=31,VLOOKUP(MONTH($T46),formula!$B$1:$D$12,3))+IF(AND(MONTH($T46)=2,DAY($T46)=28),2,0))-Z46-AA46</f>
        <v>0</v>
      </c>
      <c r="V46" s="246">
        <f t="shared" si="17"/>
        <v>0</v>
      </c>
      <c r="W46" s="247">
        <f t="shared" si="15"/>
        <v>0</v>
      </c>
      <c r="X46" s="248">
        <f t="shared" si="16"/>
        <v>0</v>
      </c>
      <c r="Y46" s="249"/>
      <c r="Z46" s="250"/>
      <c r="AA46" s="251"/>
      <c r="AB46" s="252"/>
      <c r="AC46" s="253"/>
    </row>
    <row r="47" spans="1:29" x14ac:dyDescent="0.25">
      <c r="A47" s="231" t="str">
        <f>IF('concesión 2025'!A48="","",'concesión 2025'!A48)</f>
        <v/>
      </c>
      <c r="B47" s="232" t="str">
        <f>IF('concesión 2025'!B48="","",'concesión 2025'!B48)</f>
        <v/>
      </c>
      <c r="C47" s="233" t="str">
        <f>IF('concesión 2025'!C48="","",'concesión 2025'!C48)</f>
        <v/>
      </c>
      <c r="D47" s="233" t="str">
        <f>IF('concesión 2025'!D48="","",'concesión 2025'!D48)</f>
        <v/>
      </c>
      <c r="E47" s="234" t="str">
        <f>IF('concesión 2025'!E48="","",'concesión 2025'!E48)</f>
        <v/>
      </c>
      <c r="F47" s="235" t="str">
        <f>IF('concesión 2025'!F48="","",'concesión 2025'!F48)</f>
        <v/>
      </c>
      <c r="G47" s="236" t="str">
        <f>IF('concesión 2025'!G48="","",'concesión 2025'!G48)</f>
        <v/>
      </c>
      <c r="H47" s="236" t="str">
        <f>IF('concesión 2025'!H48="","",'concesión 2025'!H48)</f>
        <v/>
      </c>
      <c r="I47" s="237" t="str">
        <f>IF('concesión 2025'!I48="","",'concesión 2025'!I48)</f>
        <v/>
      </c>
      <c r="J47" s="237" t="str">
        <f>IF('concesión 2025'!J48="","",'concesión 2025'!J48)</f>
        <v/>
      </c>
      <c r="K47" s="238" t="str">
        <f>IF('concesión 2025'!K48="","",'concesión 2025'!K48)</f>
        <v/>
      </c>
      <c r="L47" s="239" t="str">
        <f>'concesión 2025'!L48</f>
        <v/>
      </c>
      <c r="M47" s="239" t="str">
        <f>'concesión 2025'!M48</f>
        <v/>
      </c>
      <c r="N47" s="61">
        <f>'concesión 2025'!N48</f>
        <v>0</v>
      </c>
      <c r="O47" s="240">
        <f>'concesión 2025'!O48</f>
        <v>0</v>
      </c>
      <c r="P47" s="241" t="str">
        <f t="shared" si="10"/>
        <v/>
      </c>
      <c r="Q47" s="242" t="str">
        <f t="shared" si="11"/>
        <v/>
      </c>
      <c r="R47" s="243" t="str">
        <f t="shared" si="12"/>
        <v/>
      </c>
      <c r="S47" s="244" t="str">
        <f t="shared" si="13"/>
        <v/>
      </c>
      <c r="T47" s="244" t="str">
        <f t="shared" si="14"/>
        <v/>
      </c>
      <c r="U47" s="245">
        <f>IF($S47="",0,IF(ISBLANK($T47)=TRUE(),360,DAYS360($S47,$T47)+1)+IF(DAY($T47)=31,VLOOKUP(MONTH($T47),formula!$B$1:$D$12,3))+IF(AND(MONTH($T47)=2,DAY($T47)=28),2,0))-Z47-AA47</f>
        <v>0</v>
      </c>
      <c r="V47" s="246">
        <f t="shared" si="17"/>
        <v>0</v>
      </c>
      <c r="W47" s="247">
        <f t="shared" si="15"/>
        <v>0</v>
      </c>
      <c r="X47" s="248">
        <f t="shared" si="16"/>
        <v>0</v>
      </c>
      <c r="Y47" s="249"/>
      <c r="Z47" s="250"/>
      <c r="AA47" s="251"/>
      <c r="AB47" s="252"/>
      <c r="AC47" s="253"/>
    </row>
    <row r="48" spans="1:29" x14ac:dyDescent="0.25">
      <c r="A48" s="231" t="str">
        <f>IF('concesión 2025'!A49="","",'concesión 2025'!A49)</f>
        <v/>
      </c>
      <c r="B48" s="232" t="str">
        <f>IF('concesión 2025'!B49="","",'concesión 2025'!B49)</f>
        <v/>
      </c>
      <c r="C48" s="233" t="str">
        <f>IF('concesión 2025'!C49="","",'concesión 2025'!C49)</f>
        <v/>
      </c>
      <c r="D48" s="233" t="str">
        <f>IF('concesión 2025'!D49="","",'concesión 2025'!D49)</f>
        <v/>
      </c>
      <c r="E48" s="234" t="str">
        <f>IF('concesión 2025'!E49="","",'concesión 2025'!E49)</f>
        <v/>
      </c>
      <c r="F48" s="235" t="str">
        <f>IF('concesión 2025'!F49="","",'concesión 2025'!F49)</f>
        <v/>
      </c>
      <c r="G48" s="236" t="str">
        <f>IF('concesión 2025'!G49="","",'concesión 2025'!G49)</f>
        <v/>
      </c>
      <c r="H48" s="236" t="str">
        <f>IF('concesión 2025'!H49="","",'concesión 2025'!H49)</f>
        <v/>
      </c>
      <c r="I48" s="237" t="str">
        <f>IF('concesión 2025'!I49="","",'concesión 2025'!I49)</f>
        <v/>
      </c>
      <c r="J48" s="237" t="str">
        <f>IF('concesión 2025'!J49="","",'concesión 2025'!J49)</f>
        <v/>
      </c>
      <c r="K48" s="238" t="str">
        <f>IF('concesión 2025'!K49="","",'concesión 2025'!K49)</f>
        <v/>
      </c>
      <c r="L48" s="239" t="str">
        <f>'concesión 2025'!L49</f>
        <v/>
      </c>
      <c r="M48" s="239" t="str">
        <f>'concesión 2025'!M49</f>
        <v/>
      </c>
      <c r="N48" s="61">
        <f>'concesión 2025'!N49</f>
        <v>0</v>
      </c>
      <c r="O48" s="240">
        <f>'concesión 2025'!O49</f>
        <v>0</v>
      </c>
      <c r="P48" s="241" t="str">
        <f t="shared" si="10"/>
        <v/>
      </c>
      <c r="Q48" s="242" t="str">
        <f t="shared" si="11"/>
        <v/>
      </c>
      <c r="R48" s="243" t="str">
        <f t="shared" si="12"/>
        <v/>
      </c>
      <c r="S48" s="244" t="str">
        <f t="shared" si="13"/>
        <v/>
      </c>
      <c r="T48" s="244" t="str">
        <f t="shared" si="14"/>
        <v/>
      </c>
      <c r="U48" s="245">
        <f>IF($S48="",0,IF(ISBLANK($T48)=TRUE(),360,DAYS360($S48,$T48)+1)+IF(DAY($T48)=31,VLOOKUP(MONTH($T48),formula!$B$1:$D$12,3))+IF(AND(MONTH($T48)=2,DAY($T48)=28),2,0))-Z48-AA48</f>
        <v>0</v>
      </c>
      <c r="V48" s="246">
        <f t="shared" si="17"/>
        <v>0</v>
      </c>
      <c r="W48" s="247">
        <f t="shared" si="15"/>
        <v>0</v>
      </c>
      <c r="X48" s="248">
        <f t="shared" si="16"/>
        <v>0</v>
      </c>
      <c r="Y48" s="249"/>
      <c r="Z48" s="250"/>
      <c r="AA48" s="251"/>
      <c r="AB48" s="252"/>
      <c r="AC48" s="253"/>
    </row>
    <row r="49" spans="1:29" x14ac:dyDescent="0.25">
      <c r="A49" s="231" t="str">
        <f>IF('concesión 2025'!A50="","",'concesión 2025'!A50)</f>
        <v/>
      </c>
      <c r="B49" s="232" t="str">
        <f>IF('concesión 2025'!B50="","",'concesión 2025'!B50)</f>
        <v/>
      </c>
      <c r="C49" s="233" t="str">
        <f>IF('concesión 2025'!C50="","",'concesión 2025'!C50)</f>
        <v/>
      </c>
      <c r="D49" s="233" t="str">
        <f>IF('concesión 2025'!D50="","",'concesión 2025'!D50)</f>
        <v/>
      </c>
      <c r="E49" s="234" t="str">
        <f>IF('concesión 2025'!E50="","",'concesión 2025'!E50)</f>
        <v/>
      </c>
      <c r="F49" s="235" t="str">
        <f>IF('concesión 2025'!F50="","",'concesión 2025'!F50)</f>
        <v/>
      </c>
      <c r="G49" s="236" t="str">
        <f>IF('concesión 2025'!G50="","",'concesión 2025'!G50)</f>
        <v/>
      </c>
      <c r="H49" s="236" t="str">
        <f>IF('concesión 2025'!H50="","",'concesión 2025'!H50)</f>
        <v/>
      </c>
      <c r="I49" s="237" t="str">
        <f>IF('concesión 2025'!I50="","",'concesión 2025'!I50)</f>
        <v/>
      </c>
      <c r="J49" s="237" t="str">
        <f>IF('concesión 2025'!J50="","",'concesión 2025'!J50)</f>
        <v/>
      </c>
      <c r="K49" s="238" t="str">
        <f>IF('concesión 2025'!K50="","",'concesión 2025'!K50)</f>
        <v/>
      </c>
      <c r="L49" s="239" t="str">
        <f>'concesión 2025'!L50</f>
        <v/>
      </c>
      <c r="M49" s="239" t="str">
        <f>'concesión 2025'!M50</f>
        <v/>
      </c>
      <c r="N49" s="61">
        <f>'concesión 2025'!N50</f>
        <v>0</v>
      </c>
      <c r="O49" s="240">
        <f>'concesión 2025'!O50</f>
        <v>0</v>
      </c>
      <c r="P49" s="241" t="str">
        <f t="shared" si="10"/>
        <v/>
      </c>
      <c r="Q49" s="242" t="str">
        <f t="shared" si="11"/>
        <v/>
      </c>
      <c r="R49" s="243" t="str">
        <f t="shared" si="12"/>
        <v/>
      </c>
      <c r="S49" s="244" t="str">
        <f t="shared" si="13"/>
        <v/>
      </c>
      <c r="T49" s="244" t="str">
        <f t="shared" si="14"/>
        <v/>
      </c>
      <c r="U49" s="245">
        <f>IF($S49="",0,IF(ISBLANK($T49)=TRUE(),360,DAYS360($S49,$T49)+1)+IF(DAY($T49)=31,VLOOKUP(MONTH($T49),formula!$B$1:$D$12,3))+IF(AND(MONTH($T49)=2,DAY($T49)=28),2,0))-Z49-AA49</f>
        <v>0</v>
      </c>
      <c r="V49" s="246">
        <f t="shared" si="17"/>
        <v>0</v>
      </c>
      <c r="W49" s="247">
        <f t="shared" si="15"/>
        <v>0</v>
      </c>
      <c r="X49" s="248">
        <f t="shared" si="16"/>
        <v>0</v>
      </c>
      <c r="Y49" s="249"/>
      <c r="Z49" s="250"/>
      <c r="AA49" s="251"/>
      <c r="AB49" s="252"/>
      <c r="AC49" s="253"/>
    </row>
    <row r="50" spans="1:29" x14ac:dyDescent="0.25">
      <c r="A50" s="231" t="str">
        <f>IF('concesión 2025'!A51="","",'concesión 2025'!A51)</f>
        <v/>
      </c>
      <c r="B50" s="232" t="str">
        <f>IF('concesión 2025'!B51="","",'concesión 2025'!B51)</f>
        <v/>
      </c>
      <c r="C50" s="233" t="str">
        <f>IF('concesión 2025'!C51="","",'concesión 2025'!C51)</f>
        <v/>
      </c>
      <c r="D50" s="233" t="str">
        <f>IF('concesión 2025'!D51="","",'concesión 2025'!D51)</f>
        <v/>
      </c>
      <c r="E50" s="234" t="str">
        <f>IF('concesión 2025'!E51="","",'concesión 2025'!E51)</f>
        <v/>
      </c>
      <c r="F50" s="235" t="str">
        <f>IF('concesión 2025'!F51="","",'concesión 2025'!F51)</f>
        <v/>
      </c>
      <c r="G50" s="236" t="str">
        <f>IF('concesión 2025'!G51="","",'concesión 2025'!G51)</f>
        <v/>
      </c>
      <c r="H50" s="236" t="str">
        <f>IF('concesión 2025'!H51="","",'concesión 2025'!H51)</f>
        <v/>
      </c>
      <c r="I50" s="237" t="str">
        <f>IF('concesión 2025'!I51="","",'concesión 2025'!I51)</f>
        <v/>
      </c>
      <c r="J50" s="237" t="str">
        <f>IF('concesión 2025'!J51="","",'concesión 2025'!J51)</f>
        <v/>
      </c>
      <c r="K50" s="238" t="str">
        <f>IF('concesión 2025'!K51="","",'concesión 2025'!K51)</f>
        <v/>
      </c>
      <c r="L50" s="239" t="str">
        <f>'concesión 2025'!L51</f>
        <v/>
      </c>
      <c r="M50" s="239" t="str">
        <f>'concesión 2025'!M51</f>
        <v/>
      </c>
      <c r="N50" s="61">
        <f>'concesión 2025'!N51</f>
        <v>0</v>
      </c>
      <c r="O50" s="240">
        <f>'concesión 2025'!O51</f>
        <v>0</v>
      </c>
      <c r="P50" s="241" t="str">
        <f t="shared" si="10"/>
        <v/>
      </c>
      <c r="Q50" s="242" t="str">
        <f t="shared" si="11"/>
        <v/>
      </c>
      <c r="R50" s="243" t="str">
        <f t="shared" si="12"/>
        <v/>
      </c>
      <c r="S50" s="244" t="str">
        <f t="shared" si="13"/>
        <v/>
      </c>
      <c r="T50" s="244" t="str">
        <f t="shared" si="14"/>
        <v/>
      </c>
      <c r="U50" s="245">
        <f>IF($S50="",0,IF(ISBLANK($T50)=TRUE(),360,DAYS360($S50,$T50)+1)+IF(DAY($T50)=31,VLOOKUP(MONTH($T50),formula!$B$1:$D$12,3))+IF(AND(MONTH($T50)=2,DAY($T50)=28),2,0))-Z50-AA50</f>
        <v>0</v>
      </c>
      <c r="V50" s="246">
        <f t="shared" si="17"/>
        <v>0</v>
      </c>
      <c r="W50" s="247">
        <f t="shared" si="15"/>
        <v>0</v>
      </c>
      <c r="X50" s="248">
        <f t="shared" si="16"/>
        <v>0</v>
      </c>
      <c r="Y50" s="249"/>
      <c r="Z50" s="250"/>
      <c r="AA50" s="251"/>
      <c r="AB50" s="252"/>
      <c r="AC50" s="253"/>
    </row>
    <row r="51" spans="1:29" x14ac:dyDescent="0.25">
      <c r="A51" s="231" t="str">
        <f>IF('concesión 2025'!A52="","",'concesión 2025'!A52)</f>
        <v/>
      </c>
      <c r="B51" s="232" t="str">
        <f>IF('concesión 2025'!B52="","",'concesión 2025'!B52)</f>
        <v/>
      </c>
      <c r="C51" s="233" t="str">
        <f>IF('concesión 2025'!C52="","",'concesión 2025'!C52)</f>
        <v/>
      </c>
      <c r="D51" s="233" t="str">
        <f>IF('concesión 2025'!D52="","",'concesión 2025'!D52)</f>
        <v/>
      </c>
      <c r="E51" s="234" t="str">
        <f>IF('concesión 2025'!E52="","",'concesión 2025'!E52)</f>
        <v/>
      </c>
      <c r="F51" s="235" t="str">
        <f>IF('concesión 2025'!F52="","",'concesión 2025'!F52)</f>
        <v/>
      </c>
      <c r="G51" s="236" t="str">
        <f>IF('concesión 2025'!G52="","",'concesión 2025'!G52)</f>
        <v/>
      </c>
      <c r="H51" s="236" t="str">
        <f>IF('concesión 2025'!H52="","",'concesión 2025'!H52)</f>
        <v/>
      </c>
      <c r="I51" s="237" t="str">
        <f>IF('concesión 2025'!I52="","",'concesión 2025'!I52)</f>
        <v/>
      </c>
      <c r="J51" s="237" t="str">
        <f>IF('concesión 2025'!J52="","",'concesión 2025'!J52)</f>
        <v/>
      </c>
      <c r="K51" s="238" t="str">
        <f>IF('concesión 2025'!K52="","",'concesión 2025'!K52)</f>
        <v/>
      </c>
      <c r="L51" s="239" t="str">
        <f>'concesión 2025'!L52</f>
        <v/>
      </c>
      <c r="M51" s="239" t="str">
        <f>'concesión 2025'!M52</f>
        <v/>
      </c>
      <c r="N51" s="61">
        <f>'concesión 2025'!N52</f>
        <v>0</v>
      </c>
      <c r="O51" s="240">
        <f>'concesión 2025'!O52</f>
        <v>0</v>
      </c>
      <c r="P51" s="241" t="str">
        <f t="shared" si="10"/>
        <v/>
      </c>
      <c r="Q51" s="242" t="str">
        <f t="shared" si="11"/>
        <v/>
      </c>
      <c r="R51" s="243" t="str">
        <f t="shared" si="12"/>
        <v/>
      </c>
      <c r="S51" s="244" t="str">
        <f t="shared" si="13"/>
        <v/>
      </c>
      <c r="T51" s="244" t="str">
        <f t="shared" si="14"/>
        <v/>
      </c>
      <c r="U51" s="245">
        <f>IF($S51="",0,IF(ISBLANK($T51)=TRUE(),360,DAYS360($S51,$T51)+1)+IF(DAY($T51)=31,VLOOKUP(MONTH($T51),formula!$B$1:$D$12,3))+IF(AND(MONTH($T51)=2,DAY($T51)=28),2,0))-Z51-AA51</f>
        <v>0</v>
      </c>
      <c r="V51" s="246">
        <f t="shared" si="17"/>
        <v>0</v>
      </c>
      <c r="W51" s="247">
        <f t="shared" si="15"/>
        <v>0</v>
      </c>
      <c r="X51" s="248">
        <f t="shared" si="16"/>
        <v>0</v>
      </c>
      <c r="Y51" s="249"/>
      <c r="Z51" s="250"/>
      <c r="AA51" s="251"/>
      <c r="AB51" s="252"/>
      <c r="AC51" s="253"/>
    </row>
    <row r="52" spans="1:29" x14ac:dyDescent="0.25">
      <c r="A52" s="231" t="str">
        <f>IF('concesión 2025'!A53="","",'concesión 2025'!A53)</f>
        <v/>
      </c>
      <c r="B52" s="232" t="str">
        <f>IF('concesión 2025'!B53="","",'concesión 2025'!B53)</f>
        <v/>
      </c>
      <c r="C52" s="233" t="str">
        <f>IF('concesión 2025'!C53="","",'concesión 2025'!C53)</f>
        <v/>
      </c>
      <c r="D52" s="233" t="str">
        <f>IF('concesión 2025'!D53="","",'concesión 2025'!D53)</f>
        <v/>
      </c>
      <c r="E52" s="234" t="str">
        <f>IF('concesión 2025'!E53="","",'concesión 2025'!E53)</f>
        <v/>
      </c>
      <c r="F52" s="235" t="str">
        <f>IF('concesión 2025'!F53="","",'concesión 2025'!F53)</f>
        <v/>
      </c>
      <c r="G52" s="236" t="str">
        <f>IF('concesión 2025'!G53="","",'concesión 2025'!G53)</f>
        <v/>
      </c>
      <c r="H52" s="236" t="str">
        <f>IF('concesión 2025'!H53="","",'concesión 2025'!H53)</f>
        <v/>
      </c>
      <c r="I52" s="237" t="str">
        <f>IF('concesión 2025'!I53="","",'concesión 2025'!I53)</f>
        <v/>
      </c>
      <c r="J52" s="237" t="str">
        <f>IF('concesión 2025'!J53="","",'concesión 2025'!J53)</f>
        <v/>
      </c>
      <c r="K52" s="238" t="str">
        <f>IF('concesión 2025'!K53="","",'concesión 2025'!K53)</f>
        <v/>
      </c>
      <c r="L52" s="239" t="str">
        <f>'concesión 2025'!L53</f>
        <v/>
      </c>
      <c r="M52" s="239" t="str">
        <f>'concesión 2025'!M53</f>
        <v/>
      </c>
      <c r="N52" s="61">
        <f>'concesión 2025'!N53</f>
        <v>0</v>
      </c>
      <c r="O52" s="240">
        <f>'concesión 2025'!O53</f>
        <v>0</v>
      </c>
      <c r="P52" s="241" t="str">
        <f t="shared" si="10"/>
        <v/>
      </c>
      <c r="Q52" s="242" t="str">
        <f t="shared" si="11"/>
        <v/>
      </c>
      <c r="R52" s="243" t="str">
        <f t="shared" si="12"/>
        <v/>
      </c>
      <c r="S52" s="244" t="str">
        <f t="shared" si="13"/>
        <v/>
      </c>
      <c r="T52" s="244" t="str">
        <f t="shared" si="14"/>
        <v/>
      </c>
      <c r="U52" s="245">
        <f>IF($S52="",0,IF(ISBLANK($T52)=TRUE(),360,DAYS360($S52,$T52)+1)+IF(DAY($T52)=31,VLOOKUP(MONTH($T52),formula!$B$1:$D$12,3))+IF(AND(MONTH($T52)=2,DAY($T52)=28),2,0))-Z52-AA52</f>
        <v>0</v>
      </c>
      <c r="V52" s="246">
        <f t="shared" si="17"/>
        <v>0</v>
      </c>
      <c r="W52" s="247">
        <f t="shared" si="15"/>
        <v>0</v>
      </c>
      <c r="X52" s="248">
        <f t="shared" si="16"/>
        <v>0</v>
      </c>
      <c r="Y52" s="249"/>
      <c r="Z52" s="250"/>
      <c r="AA52" s="251"/>
      <c r="AB52" s="252"/>
      <c r="AC52" s="253"/>
    </row>
    <row r="53" spans="1:29" x14ac:dyDescent="0.25">
      <c r="A53" s="231" t="str">
        <f>IF('concesión 2025'!A54="","",'concesión 2025'!A54)</f>
        <v/>
      </c>
      <c r="B53" s="232" t="str">
        <f>IF('concesión 2025'!B54="","",'concesión 2025'!B54)</f>
        <v/>
      </c>
      <c r="C53" s="233" t="str">
        <f>IF('concesión 2025'!C54="","",'concesión 2025'!C54)</f>
        <v/>
      </c>
      <c r="D53" s="233" t="str">
        <f>IF('concesión 2025'!D54="","",'concesión 2025'!D54)</f>
        <v/>
      </c>
      <c r="E53" s="234" t="str">
        <f>IF('concesión 2025'!E54="","",'concesión 2025'!E54)</f>
        <v/>
      </c>
      <c r="F53" s="235" t="str">
        <f>IF('concesión 2025'!F54="","",'concesión 2025'!F54)</f>
        <v/>
      </c>
      <c r="G53" s="236" t="str">
        <f>IF('concesión 2025'!G54="","",'concesión 2025'!G54)</f>
        <v/>
      </c>
      <c r="H53" s="236" t="str">
        <f>IF('concesión 2025'!H54="","",'concesión 2025'!H54)</f>
        <v/>
      </c>
      <c r="I53" s="237" t="str">
        <f>IF('concesión 2025'!I54="","",'concesión 2025'!I54)</f>
        <v/>
      </c>
      <c r="J53" s="237" t="str">
        <f>IF('concesión 2025'!J54="","",'concesión 2025'!J54)</f>
        <v/>
      </c>
      <c r="K53" s="238" t="str">
        <f>IF('concesión 2025'!K54="","",'concesión 2025'!K54)</f>
        <v/>
      </c>
      <c r="L53" s="239" t="str">
        <f>'concesión 2025'!L54</f>
        <v/>
      </c>
      <c r="M53" s="239" t="str">
        <f>'concesión 2025'!M54</f>
        <v/>
      </c>
      <c r="N53" s="61">
        <f>'concesión 2025'!N54</f>
        <v>0</v>
      </c>
      <c r="O53" s="240">
        <f>'concesión 2025'!O54</f>
        <v>0</v>
      </c>
      <c r="P53" s="241" t="str">
        <f t="shared" si="10"/>
        <v/>
      </c>
      <c r="Q53" s="242" t="str">
        <f t="shared" si="11"/>
        <v/>
      </c>
      <c r="R53" s="243" t="str">
        <f t="shared" si="12"/>
        <v/>
      </c>
      <c r="S53" s="244" t="str">
        <f t="shared" si="13"/>
        <v/>
      </c>
      <c r="T53" s="244" t="str">
        <f t="shared" si="14"/>
        <v/>
      </c>
      <c r="U53" s="245">
        <f>IF($S53="",0,IF(ISBLANK($T53)=TRUE(),360,DAYS360($S53,$T53)+1)+IF(DAY($T53)=31,VLOOKUP(MONTH($T53),formula!$B$1:$D$12,3))+IF(AND(MONTH($T53)=2,DAY($T53)=28),2,0))-Z53-AA53</f>
        <v>0</v>
      </c>
      <c r="V53" s="246">
        <f t="shared" si="17"/>
        <v>0</v>
      </c>
      <c r="W53" s="247">
        <f t="shared" si="15"/>
        <v>0</v>
      </c>
      <c r="X53" s="248">
        <f t="shared" si="16"/>
        <v>0</v>
      </c>
      <c r="Y53" s="249"/>
      <c r="Z53" s="250"/>
      <c r="AA53" s="251"/>
      <c r="AB53" s="252"/>
      <c r="AC53" s="253"/>
    </row>
    <row r="54" spans="1:29" x14ac:dyDescent="0.25">
      <c r="A54" s="231" t="str">
        <f>IF('concesión 2025'!A55="","",'concesión 2025'!A55)</f>
        <v/>
      </c>
      <c r="B54" s="232" t="str">
        <f>IF('concesión 2025'!B55="","",'concesión 2025'!B55)</f>
        <v/>
      </c>
      <c r="C54" s="233" t="str">
        <f>IF('concesión 2025'!C55="","",'concesión 2025'!C55)</f>
        <v/>
      </c>
      <c r="D54" s="233" t="str">
        <f>IF('concesión 2025'!D55="","",'concesión 2025'!D55)</f>
        <v/>
      </c>
      <c r="E54" s="234" t="str">
        <f>IF('concesión 2025'!E55="","",'concesión 2025'!E55)</f>
        <v/>
      </c>
      <c r="F54" s="235" t="str">
        <f>IF('concesión 2025'!F55="","",'concesión 2025'!F55)</f>
        <v/>
      </c>
      <c r="G54" s="236" t="str">
        <f>IF('concesión 2025'!G55="","",'concesión 2025'!G55)</f>
        <v/>
      </c>
      <c r="H54" s="236" t="str">
        <f>IF('concesión 2025'!H55="","",'concesión 2025'!H55)</f>
        <v/>
      </c>
      <c r="I54" s="237" t="str">
        <f>IF('concesión 2025'!I55="","",'concesión 2025'!I55)</f>
        <v/>
      </c>
      <c r="J54" s="237" t="str">
        <f>IF('concesión 2025'!J55="","",'concesión 2025'!J55)</f>
        <v/>
      </c>
      <c r="K54" s="238" t="str">
        <f>IF('concesión 2025'!K55="","",'concesión 2025'!K55)</f>
        <v/>
      </c>
      <c r="L54" s="239" t="str">
        <f>'concesión 2025'!L55</f>
        <v/>
      </c>
      <c r="M54" s="239" t="str">
        <f>'concesión 2025'!M55</f>
        <v/>
      </c>
      <c r="N54" s="61">
        <f>'concesión 2025'!N55</f>
        <v>0</v>
      </c>
      <c r="O54" s="240">
        <f>'concesión 2025'!O55</f>
        <v>0</v>
      </c>
      <c r="P54" s="241" t="str">
        <f t="shared" si="10"/>
        <v/>
      </c>
      <c r="Q54" s="242" t="str">
        <f t="shared" si="11"/>
        <v/>
      </c>
      <c r="R54" s="243" t="str">
        <f t="shared" si="12"/>
        <v/>
      </c>
      <c r="S54" s="244" t="str">
        <f t="shared" si="13"/>
        <v/>
      </c>
      <c r="T54" s="244" t="str">
        <f t="shared" si="14"/>
        <v/>
      </c>
      <c r="U54" s="245">
        <f>IF($S54="",0,IF(ISBLANK($T54)=TRUE(),360,DAYS360($S54,$T54)+1)+IF(DAY($T54)=31,VLOOKUP(MONTH($T54),formula!$B$1:$D$12,3))+IF(AND(MONTH($T54)=2,DAY($T54)=28),2,0))-Z54-AA54</f>
        <v>0</v>
      </c>
      <c r="V54" s="246">
        <f t="shared" si="17"/>
        <v>0</v>
      </c>
      <c r="W54" s="247">
        <f t="shared" si="15"/>
        <v>0</v>
      </c>
      <c r="X54" s="248">
        <f t="shared" si="16"/>
        <v>0</v>
      </c>
      <c r="Y54" s="249"/>
      <c r="Z54" s="250"/>
      <c r="AA54" s="251"/>
      <c r="AB54" s="252"/>
      <c r="AC54" s="253"/>
    </row>
    <row r="55" spans="1:29" x14ac:dyDescent="0.25">
      <c r="A55" s="231" t="str">
        <f>IF('concesión 2025'!A56="","",'concesión 2025'!A56)</f>
        <v/>
      </c>
      <c r="B55" s="232" t="str">
        <f>IF('concesión 2025'!B56="","",'concesión 2025'!B56)</f>
        <v/>
      </c>
      <c r="C55" s="233" t="str">
        <f>IF('concesión 2025'!C56="","",'concesión 2025'!C56)</f>
        <v/>
      </c>
      <c r="D55" s="233" t="str">
        <f>IF('concesión 2025'!D56="","",'concesión 2025'!D56)</f>
        <v/>
      </c>
      <c r="E55" s="234" t="str">
        <f>IF('concesión 2025'!E56="","",'concesión 2025'!E56)</f>
        <v/>
      </c>
      <c r="F55" s="235" t="str">
        <f>IF('concesión 2025'!F56="","",'concesión 2025'!F56)</f>
        <v/>
      </c>
      <c r="G55" s="236" t="str">
        <f>IF('concesión 2025'!G56="","",'concesión 2025'!G56)</f>
        <v/>
      </c>
      <c r="H55" s="236" t="str">
        <f>IF('concesión 2025'!H56="","",'concesión 2025'!H56)</f>
        <v/>
      </c>
      <c r="I55" s="237" t="str">
        <f>IF('concesión 2025'!I56="","",'concesión 2025'!I56)</f>
        <v/>
      </c>
      <c r="J55" s="237" t="str">
        <f>IF('concesión 2025'!J56="","",'concesión 2025'!J56)</f>
        <v/>
      </c>
      <c r="K55" s="238" t="str">
        <f>IF('concesión 2025'!K56="","",'concesión 2025'!K56)</f>
        <v/>
      </c>
      <c r="L55" s="239" t="str">
        <f>'concesión 2025'!L56</f>
        <v/>
      </c>
      <c r="M55" s="239" t="str">
        <f>'concesión 2025'!M56</f>
        <v/>
      </c>
      <c r="N55" s="61">
        <f>'concesión 2025'!N56</f>
        <v>0</v>
      </c>
      <c r="O55" s="240">
        <f>'concesión 2025'!O56</f>
        <v>0</v>
      </c>
      <c r="P55" s="241" t="str">
        <f t="shared" si="10"/>
        <v/>
      </c>
      <c r="Q55" s="242" t="str">
        <f t="shared" si="11"/>
        <v/>
      </c>
      <c r="R55" s="243" t="str">
        <f t="shared" si="12"/>
        <v/>
      </c>
      <c r="S55" s="244" t="str">
        <f t="shared" si="13"/>
        <v/>
      </c>
      <c r="T55" s="244" t="str">
        <f t="shared" si="14"/>
        <v/>
      </c>
      <c r="U55" s="245">
        <f>IF($S55="",0,IF(ISBLANK($T55)=TRUE(),360,DAYS360($S55,$T55)+1)+IF(DAY($T55)=31,VLOOKUP(MONTH($T55),formula!$B$1:$D$12,3))+IF(AND(MONTH($T55)=2,DAY($T55)=28),2,0))-Z55-AA55</f>
        <v>0</v>
      </c>
      <c r="V55" s="246">
        <f t="shared" si="17"/>
        <v>0</v>
      </c>
      <c r="W55" s="247">
        <f t="shared" si="15"/>
        <v>0</v>
      </c>
      <c r="X55" s="248">
        <f t="shared" si="16"/>
        <v>0</v>
      </c>
      <c r="Y55" s="249"/>
      <c r="Z55" s="250"/>
      <c r="AA55" s="251"/>
      <c r="AB55" s="252"/>
      <c r="AC55" s="253"/>
    </row>
    <row r="56" spans="1:29" x14ac:dyDescent="0.25">
      <c r="A56" s="231" t="str">
        <f>IF('concesión 2025'!A57="","",'concesión 2025'!A57)</f>
        <v/>
      </c>
      <c r="B56" s="232" t="str">
        <f>IF('concesión 2025'!B57="","",'concesión 2025'!B57)</f>
        <v/>
      </c>
      <c r="C56" s="233" t="str">
        <f>IF('concesión 2025'!C57="","",'concesión 2025'!C57)</f>
        <v/>
      </c>
      <c r="D56" s="233" t="str">
        <f>IF('concesión 2025'!D57="","",'concesión 2025'!D57)</f>
        <v/>
      </c>
      <c r="E56" s="234" t="str">
        <f>IF('concesión 2025'!E57="","",'concesión 2025'!E57)</f>
        <v/>
      </c>
      <c r="F56" s="235" t="str">
        <f>IF('concesión 2025'!F57="","",'concesión 2025'!F57)</f>
        <v/>
      </c>
      <c r="G56" s="236" t="str">
        <f>IF('concesión 2025'!G57="","",'concesión 2025'!G57)</f>
        <v/>
      </c>
      <c r="H56" s="236" t="str">
        <f>IF('concesión 2025'!H57="","",'concesión 2025'!H57)</f>
        <v/>
      </c>
      <c r="I56" s="237" t="str">
        <f>IF('concesión 2025'!I57="","",'concesión 2025'!I57)</f>
        <v/>
      </c>
      <c r="J56" s="237" t="str">
        <f>IF('concesión 2025'!J57="","",'concesión 2025'!J57)</f>
        <v/>
      </c>
      <c r="K56" s="238" t="str">
        <f>IF('concesión 2025'!K57="","",'concesión 2025'!K57)</f>
        <v/>
      </c>
      <c r="L56" s="239" t="str">
        <f>'concesión 2025'!L57</f>
        <v/>
      </c>
      <c r="M56" s="239" t="str">
        <f>'concesión 2025'!M57</f>
        <v/>
      </c>
      <c r="N56" s="61">
        <f>'concesión 2025'!N57</f>
        <v>0</v>
      </c>
      <c r="O56" s="240">
        <f>'concesión 2025'!O57</f>
        <v>0</v>
      </c>
      <c r="P56" s="241" t="str">
        <f t="shared" si="10"/>
        <v/>
      </c>
      <c r="Q56" s="242" t="str">
        <f t="shared" si="11"/>
        <v/>
      </c>
      <c r="R56" s="243" t="str">
        <f t="shared" si="12"/>
        <v/>
      </c>
      <c r="S56" s="244" t="str">
        <f t="shared" si="13"/>
        <v/>
      </c>
      <c r="T56" s="244" t="str">
        <f t="shared" si="14"/>
        <v/>
      </c>
      <c r="U56" s="245">
        <f>IF($S56="",0,IF(ISBLANK($T56)=TRUE(),360,DAYS360($S56,$T56)+1)+IF(DAY($T56)=31,VLOOKUP(MONTH($T56),formula!$B$1:$D$12,3))+IF(AND(MONTH($T56)=2,DAY($T56)=28),2,0))-Z56-AA56</f>
        <v>0</v>
      </c>
      <c r="V56" s="246">
        <f t="shared" si="17"/>
        <v>0</v>
      </c>
      <c r="W56" s="247">
        <f t="shared" si="15"/>
        <v>0</v>
      </c>
      <c r="X56" s="248">
        <f t="shared" si="16"/>
        <v>0</v>
      </c>
      <c r="Y56" s="249"/>
      <c r="Z56" s="250"/>
      <c r="AA56" s="251"/>
      <c r="AB56" s="252"/>
      <c r="AC56" s="253"/>
    </row>
    <row r="57" spans="1:29" x14ac:dyDescent="0.25">
      <c r="A57" s="231" t="str">
        <f>IF('concesión 2025'!A58="","",'concesión 2025'!A58)</f>
        <v/>
      </c>
      <c r="B57" s="232" t="str">
        <f>IF('concesión 2025'!B58="","",'concesión 2025'!B58)</f>
        <v/>
      </c>
      <c r="C57" s="233" t="str">
        <f>IF('concesión 2025'!C58="","",'concesión 2025'!C58)</f>
        <v/>
      </c>
      <c r="D57" s="233" t="str">
        <f>IF('concesión 2025'!D58="","",'concesión 2025'!D58)</f>
        <v/>
      </c>
      <c r="E57" s="234" t="str">
        <f>IF('concesión 2025'!E58="","",'concesión 2025'!E58)</f>
        <v/>
      </c>
      <c r="F57" s="235" t="str">
        <f>IF('concesión 2025'!F58="","",'concesión 2025'!F58)</f>
        <v/>
      </c>
      <c r="G57" s="236" t="str">
        <f>IF('concesión 2025'!G58="","",'concesión 2025'!G58)</f>
        <v/>
      </c>
      <c r="H57" s="236" t="str">
        <f>IF('concesión 2025'!H58="","",'concesión 2025'!H58)</f>
        <v/>
      </c>
      <c r="I57" s="237" t="str">
        <f>IF('concesión 2025'!I58="","",'concesión 2025'!I58)</f>
        <v/>
      </c>
      <c r="J57" s="237" t="str">
        <f>IF('concesión 2025'!J58="","",'concesión 2025'!J58)</f>
        <v/>
      </c>
      <c r="K57" s="238" t="str">
        <f>IF('concesión 2025'!K58="","",'concesión 2025'!K58)</f>
        <v/>
      </c>
      <c r="L57" s="239" t="str">
        <f>'concesión 2025'!L58</f>
        <v/>
      </c>
      <c r="M57" s="239" t="str">
        <f>'concesión 2025'!M58</f>
        <v/>
      </c>
      <c r="N57" s="61">
        <f>'concesión 2025'!N58</f>
        <v>0</v>
      </c>
      <c r="O57" s="240">
        <f>'concesión 2025'!O58</f>
        <v>0</v>
      </c>
      <c r="P57" s="241" t="str">
        <f t="shared" si="10"/>
        <v/>
      </c>
      <c r="Q57" s="242" t="str">
        <f t="shared" si="11"/>
        <v/>
      </c>
      <c r="R57" s="243" t="str">
        <f t="shared" si="12"/>
        <v/>
      </c>
      <c r="S57" s="244" t="str">
        <f t="shared" si="13"/>
        <v/>
      </c>
      <c r="T57" s="244" t="str">
        <f t="shared" si="14"/>
        <v/>
      </c>
      <c r="U57" s="245">
        <f>IF($S57="",0,IF(ISBLANK($T57)=TRUE(),360,DAYS360($S57,$T57)+1)+IF(DAY($T57)=31,VLOOKUP(MONTH($T57),formula!$B$1:$D$12,3))+IF(AND(MONTH($T57)=2,DAY($T57)=28),2,0))-Z57-AA57</f>
        <v>0</v>
      </c>
      <c r="V57" s="246">
        <f t="shared" si="17"/>
        <v>0</v>
      </c>
      <c r="W57" s="247">
        <f t="shared" si="15"/>
        <v>0</v>
      </c>
      <c r="X57" s="248">
        <f t="shared" si="16"/>
        <v>0</v>
      </c>
      <c r="Y57" s="249"/>
      <c r="Z57" s="250"/>
      <c r="AA57" s="251"/>
      <c r="AB57" s="252"/>
      <c r="AC57" s="253"/>
    </row>
    <row r="58" spans="1:29" x14ac:dyDescent="0.25">
      <c r="A58" s="231" t="str">
        <f>IF('concesión 2025'!A59="","",'concesión 2025'!A59)</f>
        <v/>
      </c>
      <c r="B58" s="232" t="str">
        <f>IF('concesión 2025'!B59="","",'concesión 2025'!B59)</f>
        <v/>
      </c>
      <c r="C58" s="233" t="str">
        <f>IF('concesión 2025'!C59="","",'concesión 2025'!C59)</f>
        <v/>
      </c>
      <c r="D58" s="233" t="str">
        <f>IF('concesión 2025'!D59="","",'concesión 2025'!D59)</f>
        <v/>
      </c>
      <c r="E58" s="234" t="str">
        <f>IF('concesión 2025'!E59="","",'concesión 2025'!E59)</f>
        <v/>
      </c>
      <c r="F58" s="235" t="str">
        <f>IF('concesión 2025'!F59="","",'concesión 2025'!F59)</f>
        <v/>
      </c>
      <c r="G58" s="236" t="str">
        <f>IF('concesión 2025'!G59="","",'concesión 2025'!G59)</f>
        <v/>
      </c>
      <c r="H58" s="236" t="str">
        <f>IF('concesión 2025'!H59="","",'concesión 2025'!H59)</f>
        <v/>
      </c>
      <c r="I58" s="237" t="str">
        <f>IF('concesión 2025'!I59="","",'concesión 2025'!I59)</f>
        <v/>
      </c>
      <c r="J58" s="237" t="str">
        <f>IF('concesión 2025'!J59="","",'concesión 2025'!J59)</f>
        <v/>
      </c>
      <c r="K58" s="238" t="str">
        <f>IF('concesión 2025'!K59="","",'concesión 2025'!K59)</f>
        <v/>
      </c>
      <c r="L58" s="239" t="str">
        <f>'concesión 2025'!L59</f>
        <v/>
      </c>
      <c r="M58" s="239" t="str">
        <f>'concesión 2025'!M59</f>
        <v/>
      </c>
      <c r="N58" s="61">
        <f>'concesión 2025'!N59</f>
        <v>0</v>
      </c>
      <c r="O58" s="240">
        <f>'concesión 2025'!O59</f>
        <v>0</v>
      </c>
      <c r="P58" s="241" t="str">
        <f t="shared" si="10"/>
        <v/>
      </c>
      <c r="Q58" s="242" t="str">
        <f t="shared" si="11"/>
        <v/>
      </c>
      <c r="R58" s="243" t="str">
        <f t="shared" si="12"/>
        <v/>
      </c>
      <c r="S58" s="244" t="str">
        <f t="shared" si="13"/>
        <v/>
      </c>
      <c r="T58" s="244" t="str">
        <f t="shared" si="14"/>
        <v/>
      </c>
      <c r="U58" s="245">
        <f>IF($S58="",0,IF(ISBLANK($T58)=TRUE(),360,DAYS360($S58,$T58)+1)+IF(DAY($T58)=31,VLOOKUP(MONTH($T58),formula!$B$1:$D$12,3))+IF(AND(MONTH($T58)=2,DAY($T58)=28),2,0))-Z58-AA58</f>
        <v>0</v>
      </c>
      <c r="V58" s="246">
        <f t="shared" si="17"/>
        <v>0</v>
      </c>
      <c r="W58" s="247">
        <f t="shared" si="15"/>
        <v>0</v>
      </c>
      <c r="X58" s="248">
        <f t="shared" si="16"/>
        <v>0</v>
      </c>
      <c r="Y58" s="249"/>
      <c r="Z58" s="250"/>
      <c r="AA58" s="251"/>
      <c r="AB58" s="252"/>
      <c r="AC58" s="253"/>
    </row>
    <row r="59" spans="1:29" x14ac:dyDescent="0.25">
      <c r="A59" s="231" t="str">
        <f>IF('concesión 2025'!A60="","",'concesión 2025'!A60)</f>
        <v/>
      </c>
      <c r="B59" s="232" t="str">
        <f>IF('concesión 2025'!B60="","",'concesión 2025'!B60)</f>
        <v/>
      </c>
      <c r="C59" s="233" t="str">
        <f>IF('concesión 2025'!C60="","",'concesión 2025'!C60)</f>
        <v/>
      </c>
      <c r="D59" s="233" t="str">
        <f>IF('concesión 2025'!D60="","",'concesión 2025'!D60)</f>
        <v/>
      </c>
      <c r="E59" s="234" t="str">
        <f>IF('concesión 2025'!E60="","",'concesión 2025'!E60)</f>
        <v/>
      </c>
      <c r="F59" s="235" t="str">
        <f>IF('concesión 2025'!F60="","",'concesión 2025'!F60)</f>
        <v/>
      </c>
      <c r="G59" s="236" t="str">
        <f>IF('concesión 2025'!G60="","",'concesión 2025'!G60)</f>
        <v/>
      </c>
      <c r="H59" s="236" t="str">
        <f>IF('concesión 2025'!H60="","",'concesión 2025'!H60)</f>
        <v/>
      </c>
      <c r="I59" s="237" t="str">
        <f>IF('concesión 2025'!I60="","",'concesión 2025'!I60)</f>
        <v/>
      </c>
      <c r="J59" s="237" t="str">
        <f>IF('concesión 2025'!J60="","",'concesión 2025'!J60)</f>
        <v/>
      </c>
      <c r="K59" s="238" t="str">
        <f>IF('concesión 2025'!K60="","",'concesión 2025'!K60)</f>
        <v/>
      </c>
      <c r="L59" s="239" t="str">
        <f>'concesión 2025'!L60</f>
        <v/>
      </c>
      <c r="M59" s="239" t="str">
        <f>'concesión 2025'!M60</f>
        <v/>
      </c>
      <c r="N59" s="61">
        <f>'concesión 2025'!N60</f>
        <v>0</v>
      </c>
      <c r="O59" s="240">
        <f>'concesión 2025'!O60</f>
        <v>0</v>
      </c>
      <c r="P59" s="241" t="str">
        <f t="shared" si="10"/>
        <v/>
      </c>
      <c r="Q59" s="242" t="str">
        <f t="shared" si="11"/>
        <v/>
      </c>
      <c r="R59" s="243" t="str">
        <f t="shared" si="12"/>
        <v/>
      </c>
      <c r="S59" s="244" t="str">
        <f t="shared" si="13"/>
        <v/>
      </c>
      <c r="T59" s="244" t="str">
        <f t="shared" si="14"/>
        <v/>
      </c>
      <c r="U59" s="245">
        <f>IF($S59="",0,IF(ISBLANK($T59)=TRUE(),360,DAYS360($S59,$T59)+1)+IF(DAY($T59)=31,VLOOKUP(MONTH($T59),formula!$B$1:$D$12,3))+IF(AND(MONTH($T59)=2,DAY($T59)=28),2,0))-Z59-AA59</f>
        <v>0</v>
      </c>
      <c r="V59" s="246">
        <f t="shared" si="17"/>
        <v>0</v>
      </c>
      <c r="W59" s="247">
        <f t="shared" si="15"/>
        <v>0</v>
      </c>
      <c r="X59" s="248">
        <f t="shared" si="16"/>
        <v>0</v>
      </c>
      <c r="Y59" s="249"/>
      <c r="Z59" s="250"/>
      <c r="AA59" s="251"/>
      <c r="AB59" s="252"/>
      <c r="AC59" s="253"/>
    </row>
    <row r="60" spans="1:29" x14ac:dyDescent="0.25">
      <c r="A60" s="231" t="str">
        <f>IF('concesión 2025'!A61="","",'concesión 2025'!A61)</f>
        <v/>
      </c>
      <c r="B60" s="232" t="str">
        <f>IF('concesión 2025'!B61="","",'concesión 2025'!B61)</f>
        <v/>
      </c>
      <c r="C60" s="233" t="str">
        <f>IF('concesión 2025'!C61="","",'concesión 2025'!C61)</f>
        <v/>
      </c>
      <c r="D60" s="233" t="str">
        <f>IF('concesión 2025'!D61="","",'concesión 2025'!D61)</f>
        <v/>
      </c>
      <c r="E60" s="234" t="str">
        <f>IF('concesión 2025'!E61="","",'concesión 2025'!E61)</f>
        <v/>
      </c>
      <c r="F60" s="235" t="str">
        <f>IF('concesión 2025'!F61="","",'concesión 2025'!F61)</f>
        <v/>
      </c>
      <c r="G60" s="236" t="str">
        <f>IF('concesión 2025'!G61="","",'concesión 2025'!G61)</f>
        <v/>
      </c>
      <c r="H60" s="236" t="str">
        <f>IF('concesión 2025'!H61="","",'concesión 2025'!H61)</f>
        <v/>
      </c>
      <c r="I60" s="237" t="str">
        <f>IF('concesión 2025'!I61="","",'concesión 2025'!I61)</f>
        <v/>
      </c>
      <c r="J60" s="237" t="str">
        <f>IF('concesión 2025'!J61="","",'concesión 2025'!J61)</f>
        <v/>
      </c>
      <c r="K60" s="238" t="str">
        <f>IF('concesión 2025'!K61="","",'concesión 2025'!K61)</f>
        <v/>
      </c>
      <c r="L60" s="239" t="str">
        <f>'concesión 2025'!L61</f>
        <v/>
      </c>
      <c r="M60" s="239" t="str">
        <f>'concesión 2025'!M61</f>
        <v/>
      </c>
      <c r="N60" s="61">
        <f>'concesión 2025'!N61</f>
        <v>0</v>
      </c>
      <c r="O60" s="240">
        <f>'concesión 2025'!O61</f>
        <v>0</v>
      </c>
      <c r="P60" s="241" t="str">
        <f t="shared" si="10"/>
        <v/>
      </c>
      <c r="Q60" s="242" t="str">
        <f t="shared" si="11"/>
        <v/>
      </c>
      <c r="R60" s="243" t="str">
        <f t="shared" si="12"/>
        <v/>
      </c>
      <c r="S60" s="244" t="str">
        <f t="shared" si="13"/>
        <v/>
      </c>
      <c r="T60" s="244" t="str">
        <f t="shared" si="14"/>
        <v/>
      </c>
      <c r="U60" s="245">
        <f>IF($S60="",0,IF(ISBLANK($T60)=TRUE(),360,DAYS360($S60,$T60)+1)+IF(DAY($T60)=31,VLOOKUP(MONTH($T60),formula!$B$1:$D$12,3))+IF(AND(MONTH($T60)=2,DAY($T60)=28),2,0))-Z60-AA60</f>
        <v>0</v>
      </c>
      <c r="V60" s="246">
        <f t="shared" si="17"/>
        <v>0</v>
      </c>
      <c r="W60" s="247">
        <f t="shared" si="15"/>
        <v>0</v>
      </c>
      <c r="X60" s="248">
        <f t="shared" si="16"/>
        <v>0</v>
      </c>
      <c r="Y60" s="249"/>
      <c r="Z60" s="250"/>
      <c r="AA60" s="251"/>
      <c r="AB60" s="252"/>
      <c r="AC60" s="253"/>
    </row>
    <row r="61" spans="1:29" x14ac:dyDescent="0.25">
      <c r="A61" s="231" t="str">
        <f>IF('concesión 2025'!A62="","",'concesión 2025'!A62)</f>
        <v/>
      </c>
      <c r="B61" s="232" t="str">
        <f>IF('concesión 2025'!B62="","",'concesión 2025'!B62)</f>
        <v/>
      </c>
      <c r="C61" s="233" t="str">
        <f>IF('concesión 2025'!C62="","",'concesión 2025'!C62)</f>
        <v/>
      </c>
      <c r="D61" s="233" t="str">
        <f>IF('concesión 2025'!D62="","",'concesión 2025'!D62)</f>
        <v/>
      </c>
      <c r="E61" s="234" t="str">
        <f>IF('concesión 2025'!E62="","",'concesión 2025'!E62)</f>
        <v/>
      </c>
      <c r="F61" s="235" t="str">
        <f>IF('concesión 2025'!F62="","",'concesión 2025'!F62)</f>
        <v/>
      </c>
      <c r="G61" s="236" t="str">
        <f>IF('concesión 2025'!G62="","",'concesión 2025'!G62)</f>
        <v/>
      </c>
      <c r="H61" s="236" t="str">
        <f>IF('concesión 2025'!H62="","",'concesión 2025'!H62)</f>
        <v/>
      </c>
      <c r="I61" s="237" t="str">
        <f>IF('concesión 2025'!I62="","",'concesión 2025'!I62)</f>
        <v/>
      </c>
      <c r="J61" s="237" t="str">
        <f>IF('concesión 2025'!J62="","",'concesión 2025'!J62)</f>
        <v/>
      </c>
      <c r="K61" s="238" t="str">
        <f>IF('concesión 2025'!K62="","",'concesión 2025'!K62)</f>
        <v/>
      </c>
      <c r="L61" s="239" t="str">
        <f>'concesión 2025'!L62</f>
        <v/>
      </c>
      <c r="M61" s="239" t="str">
        <f>'concesión 2025'!M62</f>
        <v/>
      </c>
      <c r="N61" s="61">
        <f>'concesión 2025'!N62</f>
        <v>0</v>
      </c>
      <c r="O61" s="240">
        <f>'concesión 2025'!O62</f>
        <v>0</v>
      </c>
      <c r="P61" s="241" t="str">
        <f t="shared" ref="P61:P88" si="18">IF(J61&lt;$S$28,"",IF(I61="","",I61))</f>
        <v/>
      </c>
      <c r="Q61" s="242" t="str">
        <f t="shared" ref="Q61:Q88" si="19">IF(J61&lt;$S$28,"",IF(J61="","",J61))</f>
        <v/>
      </c>
      <c r="R61" s="243" t="str">
        <f t="shared" ref="R61:R88" si="20">IF(J61&lt;$S$28,"",IF(K61="","",K61))</f>
        <v/>
      </c>
      <c r="S61" s="244" t="str">
        <f t="shared" ref="S61:S88" si="21">IF(P61="","",IF(P61&gt;$T$28,"",IF(P61&gt;$S$28,P61,$S$28)))</f>
        <v/>
      </c>
      <c r="T61" s="244" t="str">
        <f t="shared" ref="T61:T88" si="22">IF(AND(P61="",Q61=""),"",(IF(Q61="",$T$28,IF(Q61&lt;$S$28," ",IF(Q61&gt;$T$28,T$28,Q61)))))</f>
        <v/>
      </c>
      <c r="U61" s="245">
        <f>IF($S61="",0,IF(ISBLANK($T61)=TRUE(),360,DAYS360($S61,$T61)+1)+IF(DAY($T61)=31,VLOOKUP(MONTH($T61),formula!$B$1:$D$12,3))+IF(AND(MONTH($T61)=2,DAY($T61)=28),2,0))-Z61-AA61</f>
        <v>0</v>
      </c>
      <c r="V61" s="246">
        <f t="shared" si="17"/>
        <v>0</v>
      </c>
      <c r="W61" s="247">
        <f t="shared" ref="W61:W88" si="23">+V61-O61</f>
        <v>0</v>
      </c>
      <c r="X61" s="248">
        <f t="shared" ref="X61:X88" si="24">IF(V61=0,0,(V61*$Q$95)/$V$89)</f>
        <v>0</v>
      </c>
      <c r="Y61" s="249"/>
      <c r="Z61" s="250"/>
      <c r="AA61" s="251"/>
      <c r="AB61" s="252"/>
      <c r="AC61" s="253"/>
    </row>
    <row r="62" spans="1:29" x14ac:dyDescent="0.25">
      <c r="A62" s="231" t="str">
        <f>IF('concesión 2025'!A63="","",'concesión 2025'!A63)</f>
        <v/>
      </c>
      <c r="B62" s="232" t="str">
        <f>IF('concesión 2025'!B63="","",'concesión 2025'!B63)</f>
        <v/>
      </c>
      <c r="C62" s="233" t="str">
        <f>IF('concesión 2025'!C63="","",'concesión 2025'!C63)</f>
        <v/>
      </c>
      <c r="D62" s="233" t="str">
        <f>IF('concesión 2025'!D63="","",'concesión 2025'!D63)</f>
        <v/>
      </c>
      <c r="E62" s="234" t="str">
        <f>IF('concesión 2025'!E63="","",'concesión 2025'!E63)</f>
        <v/>
      </c>
      <c r="F62" s="235" t="str">
        <f>IF('concesión 2025'!F63="","",'concesión 2025'!F63)</f>
        <v/>
      </c>
      <c r="G62" s="236" t="str">
        <f>IF('concesión 2025'!G63="","",'concesión 2025'!G63)</f>
        <v/>
      </c>
      <c r="H62" s="236" t="str">
        <f>IF('concesión 2025'!H63="","",'concesión 2025'!H63)</f>
        <v/>
      </c>
      <c r="I62" s="237" t="str">
        <f>IF('concesión 2025'!I63="","",'concesión 2025'!I63)</f>
        <v/>
      </c>
      <c r="J62" s="237" t="str">
        <f>IF('concesión 2025'!J63="","",'concesión 2025'!J63)</f>
        <v/>
      </c>
      <c r="K62" s="238" t="str">
        <f>IF('concesión 2025'!K63="","",'concesión 2025'!K63)</f>
        <v/>
      </c>
      <c r="L62" s="239" t="str">
        <f>'concesión 2025'!L63</f>
        <v/>
      </c>
      <c r="M62" s="239" t="str">
        <f>'concesión 2025'!M63</f>
        <v/>
      </c>
      <c r="N62" s="61">
        <f>'concesión 2025'!N63</f>
        <v>0</v>
      </c>
      <c r="O62" s="240">
        <f>'concesión 2025'!O63</f>
        <v>0</v>
      </c>
      <c r="P62" s="241" t="str">
        <f t="shared" si="18"/>
        <v/>
      </c>
      <c r="Q62" s="242" t="str">
        <f t="shared" si="19"/>
        <v/>
      </c>
      <c r="R62" s="243" t="str">
        <f t="shared" si="20"/>
        <v/>
      </c>
      <c r="S62" s="244" t="str">
        <f t="shared" si="21"/>
        <v/>
      </c>
      <c r="T62" s="244" t="str">
        <f t="shared" si="22"/>
        <v/>
      </c>
      <c r="U62" s="245">
        <f>IF($S62="",0,IF(ISBLANK($T62)=TRUE(),360,DAYS360($S62,$T62)+1)+IF(DAY($T62)=31,VLOOKUP(MONTH($T62),formula!$B$1:$D$12,3))+IF(AND(MONTH($T62)=2,DAY($T62)=28),2,0))-Z62-AA62</f>
        <v>0</v>
      </c>
      <c r="V62" s="246">
        <f t="shared" si="17"/>
        <v>0</v>
      </c>
      <c r="W62" s="247">
        <f t="shared" si="23"/>
        <v>0</v>
      </c>
      <c r="X62" s="248">
        <f t="shared" si="24"/>
        <v>0</v>
      </c>
      <c r="Y62" s="249"/>
      <c r="Z62" s="250"/>
      <c r="AA62" s="251"/>
      <c r="AB62" s="252"/>
      <c r="AC62" s="253"/>
    </row>
    <row r="63" spans="1:29" x14ac:dyDescent="0.25">
      <c r="A63" s="231" t="str">
        <f>IF('concesión 2025'!A64="","",'concesión 2025'!A64)</f>
        <v/>
      </c>
      <c r="B63" s="232" t="str">
        <f>IF('concesión 2025'!B64="","",'concesión 2025'!B64)</f>
        <v/>
      </c>
      <c r="C63" s="233" t="str">
        <f>IF('concesión 2025'!C64="","",'concesión 2025'!C64)</f>
        <v/>
      </c>
      <c r="D63" s="233" t="str">
        <f>IF('concesión 2025'!D64="","",'concesión 2025'!D64)</f>
        <v/>
      </c>
      <c r="E63" s="234" t="str">
        <f>IF('concesión 2025'!E64="","",'concesión 2025'!E64)</f>
        <v/>
      </c>
      <c r="F63" s="235" t="str">
        <f>IF('concesión 2025'!F64="","",'concesión 2025'!F64)</f>
        <v/>
      </c>
      <c r="G63" s="236" t="str">
        <f>IF('concesión 2025'!G64="","",'concesión 2025'!G64)</f>
        <v/>
      </c>
      <c r="H63" s="236" t="str">
        <f>IF('concesión 2025'!H64="","",'concesión 2025'!H64)</f>
        <v/>
      </c>
      <c r="I63" s="237" t="str">
        <f>IF('concesión 2025'!I64="","",'concesión 2025'!I64)</f>
        <v/>
      </c>
      <c r="J63" s="237" t="str">
        <f>IF('concesión 2025'!J64="","",'concesión 2025'!J64)</f>
        <v/>
      </c>
      <c r="K63" s="238" t="str">
        <f>IF('concesión 2025'!K64="","",'concesión 2025'!K64)</f>
        <v/>
      </c>
      <c r="L63" s="239" t="str">
        <f>'concesión 2025'!L64</f>
        <v/>
      </c>
      <c r="M63" s="239" t="str">
        <f>'concesión 2025'!M64</f>
        <v/>
      </c>
      <c r="N63" s="61">
        <f>'concesión 2025'!N64</f>
        <v>0</v>
      </c>
      <c r="O63" s="240">
        <f>'concesión 2025'!O64</f>
        <v>0</v>
      </c>
      <c r="P63" s="241" t="str">
        <f t="shared" si="18"/>
        <v/>
      </c>
      <c r="Q63" s="242" t="str">
        <f t="shared" si="19"/>
        <v/>
      </c>
      <c r="R63" s="243" t="str">
        <f t="shared" si="20"/>
        <v/>
      </c>
      <c r="S63" s="244" t="str">
        <f t="shared" si="21"/>
        <v/>
      </c>
      <c r="T63" s="244" t="str">
        <f t="shared" si="22"/>
        <v/>
      </c>
      <c r="U63" s="245">
        <f>IF($S63="",0,IF(ISBLANK($T63)=TRUE(),360,DAYS360($S63,$T63)+1)+IF(DAY($T63)=31,VLOOKUP(MONTH($T63),formula!$B$1:$D$12,3))+IF(AND(MONTH($T63)=2,DAY($T63)=28),2,0))-Z63-AA63</f>
        <v>0</v>
      </c>
      <c r="V63" s="246">
        <f t="shared" si="17"/>
        <v>0</v>
      </c>
      <c r="W63" s="247">
        <f t="shared" si="23"/>
        <v>0</v>
      </c>
      <c r="X63" s="248">
        <f t="shared" si="24"/>
        <v>0</v>
      </c>
      <c r="Y63" s="249"/>
      <c r="Z63" s="250"/>
      <c r="AA63" s="251"/>
      <c r="AB63" s="252"/>
      <c r="AC63" s="253"/>
    </row>
    <row r="64" spans="1:29" x14ac:dyDescent="0.25">
      <c r="A64" s="231" t="str">
        <f>IF('concesión 2025'!A65="","",'concesión 2025'!A65)</f>
        <v/>
      </c>
      <c r="B64" s="232" t="str">
        <f>IF('concesión 2025'!B65="","",'concesión 2025'!B65)</f>
        <v/>
      </c>
      <c r="C64" s="233" t="str">
        <f>IF('concesión 2025'!C65="","",'concesión 2025'!C65)</f>
        <v/>
      </c>
      <c r="D64" s="233" t="str">
        <f>IF('concesión 2025'!D65="","",'concesión 2025'!D65)</f>
        <v/>
      </c>
      <c r="E64" s="234" t="str">
        <f>IF('concesión 2025'!E65="","",'concesión 2025'!E65)</f>
        <v/>
      </c>
      <c r="F64" s="235" t="str">
        <f>IF('concesión 2025'!F65="","",'concesión 2025'!F65)</f>
        <v/>
      </c>
      <c r="G64" s="236" t="str">
        <f>IF('concesión 2025'!G65="","",'concesión 2025'!G65)</f>
        <v/>
      </c>
      <c r="H64" s="236" t="str">
        <f>IF('concesión 2025'!H65="","",'concesión 2025'!H65)</f>
        <v/>
      </c>
      <c r="I64" s="237" t="str">
        <f>IF('concesión 2025'!I65="","",'concesión 2025'!I65)</f>
        <v/>
      </c>
      <c r="J64" s="237" t="str">
        <f>IF('concesión 2025'!J65="","",'concesión 2025'!J65)</f>
        <v/>
      </c>
      <c r="K64" s="238" t="str">
        <f>IF('concesión 2025'!K65="","",'concesión 2025'!K65)</f>
        <v/>
      </c>
      <c r="L64" s="239" t="str">
        <f>'concesión 2025'!L65</f>
        <v/>
      </c>
      <c r="M64" s="239" t="str">
        <f>'concesión 2025'!M65</f>
        <v/>
      </c>
      <c r="N64" s="61">
        <f>'concesión 2025'!N65</f>
        <v>0</v>
      </c>
      <c r="O64" s="240">
        <f>'concesión 2025'!O65</f>
        <v>0</v>
      </c>
      <c r="P64" s="241" t="str">
        <f t="shared" si="18"/>
        <v/>
      </c>
      <c r="Q64" s="242" t="str">
        <f t="shared" si="19"/>
        <v/>
      </c>
      <c r="R64" s="243" t="str">
        <f t="shared" si="20"/>
        <v/>
      </c>
      <c r="S64" s="244" t="str">
        <f t="shared" si="21"/>
        <v/>
      </c>
      <c r="T64" s="244" t="str">
        <f t="shared" si="22"/>
        <v/>
      </c>
      <c r="U64" s="245">
        <f>IF($S64="",0,IF(ISBLANK($T64)=TRUE(),360,DAYS360($S64,$T64)+1)+IF(DAY($T64)=31,VLOOKUP(MONTH($T64),formula!$B$1:$D$12,3))+IF(AND(MONTH($T64)=2,DAY($T64)=28),2,0))-Z64-AA64</f>
        <v>0</v>
      </c>
      <c r="V64" s="246">
        <f t="shared" si="17"/>
        <v>0</v>
      </c>
      <c r="W64" s="247">
        <f t="shared" si="23"/>
        <v>0</v>
      </c>
      <c r="X64" s="248">
        <f t="shared" si="24"/>
        <v>0</v>
      </c>
      <c r="Y64" s="249"/>
      <c r="Z64" s="250"/>
      <c r="AA64" s="251"/>
      <c r="AB64" s="252"/>
      <c r="AC64" s="253"/>
    </row>
    <row r="65" spans="1:29" x14ac:dyDescent="0.25">
      <c r="A65" s="231" t="str">
        <f>IF('concesión 2025'!A66="","",'concesión 2025'!A66)</f>
        <v/>
      </c>
      <c r="B65" s="232" t="str">
        <f>IF('concesión 2025'!B66="","",'concesión 2025'!B66)</f>
        <v/>
      </c>
      <c r="C65" s="233" t="str">
        <f>IF('concesión 2025'!C66="","",'concesión 2025'!C66)</f>
        <v/>
      </c>
      <c r="D65" s="233" t="str">
        <f>IF('concesión 2025'!D66="","",'concesión 2025'!D66)</f>
        <v/>
      </c>
      <c r="E65" s="234" t="str">
        <f>IF('concesión 2025'!E66="","",'concesión 2025'!E66)</f>
        <v/>
      </c>
      <c r="F65" s="235" t="str">
        <f>IF('concesión 2025'!F66="","",'concesión 2025'!F66)</f>
        <v/>
      </c>
      <c r="G65" s="236" t="str">
        <f>IF('concesión 2025'!G66="","",'concesión 2025'!G66)</f>
        <v/>
      </c>
      <c r="H65" s="236" t="str">
        <f>IF('concesión 2025'!H66="","",'concesión 2025'!H66)</f>
        <v/>
      </c>
      <c r="I65" s="237" t="str">
        <f>IF('concesión 2025'!I66="","",'concesión 2025'!I66)</f>
        <v/>
      </c>
      <c r="J65" s="237" t="str">
        <f>IF('concesión 2025'!J66="","",'concesión 2025'!J66)</f>
        <v/>
      </c>
      <c r="K65" s="238" t="str">
        <f>IF('concesión 2025'!K66="","",'concesión 2025'!K66)</f>
        <v/>
      </c>
      <c r="L65" s="239" t="str">
        <f>'concesión 2025'!L66</f>
        <v/>
      </c>
      <c r="M65" s="239" t="str">
        <f>'concesión 2025'!M66</f>
        <v/>
      </c>
      <c r="N65" s="61">
        <f>'concesión 2025'!N66</f>
        <v>0</v>
      </c>
      <c r="O65" s="240">
        <f>'concesión 2025'!O66</f>
        <v>0</v>
      </c>
      <c r="P65" s="241" t="str">
        <f t="shared" si="18"/>
        <v/>
      </c>
      <c r="Q65" s="242" t="str">
        <f t="shared" si="19"/>
        <v/>
      </c>
      <c r="R65" s="243" t="str">
        <f t="shared" si="20"/>
        <v/>
      </c>
      <c r="S65" s="244" t="str">
        <f t="shared" si="21"/>
        <v/>
      </c>
      <c r="T65" s="244" t="str">
        <f t="shared" si="22"/>
        <v/>
      </c>
      <c r="U65" s="245">
        <f>IF($S65="",0,IF(ISBLANK($T65)=TRUE(),360,DAYS360($S65,$T65)+1)+IF(DAY($T65)=31,VLOOKUP(MONTH($T65),formula!$B$1:$D$12,3))+IF(AND(MONTH($T65)=2,DAY($T65)=28),2,0))-Z65-AA65</f>
        <v>0</v>
      </c>
      <c r="V65" s="246">
        <f t="shared" si="17"/>
        <v>0</v>
      </c>
      <c r="W65" s="247">
        <f t="shared" si="23"/>
        <v>0</v>
      </c>
      <c r="X65" s="248">
        <f t="shared" si="24"/>
        <v>0</v>
      </c>
      <c r="Y65" s="249"/>
      <c r="Z65" s="250"/>
      <c r="AA65" s="251"/>
      <c r="AB65" s="252"/>
      <c r="AC65" s="253"/>
    </row>
    <row r="66" spans="1:29" x14ac:dyDescent="0.25">
      <c r="A66" s="231" t="str">
        <f>IF('concesión 2025'!A67="","",'concesión 2025'!A67)</f>
        <v/>
      </c>
      <c r="B66" s="232" t="str">
        <f>IF('concesión 2025'!B67="","",'concesión 2025'!B67)</f>
        <v/>
      </c>
      <c r="C66" s="233" t="str">
        <f>IF('concesión 2025'!C67="","",'concesión 2025'!C67)</f>
        <v/>
      </c>
      <c r="D66" s="233" t="str">
        <f>IF('concesión 2025'!D67="","",'concesión 2025'!D67)</f>
        <v/>
      </c>
      <c r="E66" s="234" t="str">
        <f>IF('concesión 2025'!E67="","",'concesión 2025'!E67)</f>
        <v/>
      </c>
      <c r="F66" s="235" t="str">
        <f>IF('concesión 2025'!F67="","",'concesión 2025'!F67)</f>
        <v/>
      </c>
      <c r="G66" s="236" t="str">
        <f>IF('concesión 2025'!G67="","",'concesión 2025'!G67)</f>
        <v/>
      </c>
      <c r="H66" s="236" t="str">
        <f>IF('concesión 2025'!H67="","",'concesión 2025'!H67)</f>
        <v/>
      </c>
      <c r="I66" s="237" t="str">
        <f>IF('concesión 2025'!I67="","",'concesión 2025'!I67)</f>
        <v/>
      </c>
      <c r="J66" s="237" t="str">
        <f>IF('concesión 2025'!J67="","",'concesión 2025'!J67)</f>
        <v/>
      </c>
      <c r="K66" s="238" t="str">
        <f>IF('concesión 2025'!K67="","",'concesión 2025'!K67)</f>
        <v/>
      </c>
      <c r="L66" s="239" t="str">
        <f>'concesión 2025'!L67</f>
        <v/>
      </c>
      <c r="M66" s="239" t="str">
        <f>'concesión 2025'!M67</f>
        <v/>
      </c>
      <c r="N66" s="61">
        <f>'concesión 2025'!N67</f>
        <v>0</v>
      </c>
      <c r="O66" s="240">
        <f>'concesión 2025'!O67</f>
        <v>0</v>
      </c>
      <c r="P66" s="241" t="str">
        <f t="shared" si="18"/>
        <v/>
      </c>
      <c r="Q66" s="242" t="str">
        <f t="shared" si="19"/>
        <v/>
      </c>
      <c r="R66" s="243" t="str">
        <f t="shared" si="20"/>
        <v/>
      </c>
      <c r="S66" s="244" t="str">
        <f t="shared" si="21"/>
        <v/>
      </c>
      <c r="T66" s="244" t="str">
        <f t="shared" si="22"/>
        <v/>
      </c>
      <c r="U66" s="245">
        <f>IF($S66="",0,IF(ISBLANK($T66)=TRUE(),360,DAYS360($S66,$T66)+1)+IF(DAY($T66)=31,VLOOKUP(MONTH($T66),formula!$B$1:$D$12,3))+IF(AND(MONTH($T66)=2,DAY($T66)=28),2,0))-Z66-AA66</f>
        <v>0</v>
      </c>
      <c r="V66" s="246">
        <f t="shared" si="17"/>
        <v>0</v>
      </c>
      <c r="W66" s="247">
        <f t="shared" si="23"/>
        <v>0</v>
      </c>
      <c r="X66" s="248">
        <f t="shared" si="24"/>
        <v>0</v>
      </c>
      <c r="Y66" s="249"/>
      <c r="Z66" s="250"/>
      <c r="AA66" s="251"/>
      <c r="AB66" s="252"/>
      <c r="AC66" s="253"/>
    </row>
    <row r="67" spans="1:29" x14ac:dyDescent="0.25">
      <c r="A67" s="231" t="str">
        <f>IF('concesión 2025'!A68="","",'concesión 2025'!A68)</f>
        <v/>
      </c>
      <c r="B67" s="232" t="str">
        <f>IF('concesión 2025'!B68="","",'concesión 2025'!B68)</f>
        <v/>
      </c>
      <c r="C67" s="233" t="str">
        <f>IF('concesión 2025'!C68="","",'concesión 2025'!C68)</f>
        <v/>
      </c>
      <c r="D67" s="233" t="str">
        <f>IF('concesión 2025'!D68="","",'concesión 2025'!D68)</f>
        <v/>
      </c>
      <c r="E67" s="234" t="str">
        <f>IF('concesión 2025'!E68="","",'concesión 2025'!E68)</f>
        <v/>
      </c>
      <c r="F67" s="235" t="str">
        <f>IF('concesión 2025'!F68="","",'concesión 2025'!F68)</f>
        <v/>
      </c>
      <c r="G67" s="236" t="str">
        <f>IF('concesión 2025'!G68="","",'concesión 2025'!G68)</f>
        <v/>
      </c>
      <c r="H67" s="236" t="str">
        <f>IF('concesión 2025'!H68="","",'concesión 2025'!H68)</f>
        <v/>
      </c>
      <c r="I67" s="237" t="str">
        <f>IF('concesión 2025'!I68="","",'concesión 2025'!I68)</f>
        <v/>
      </c>
      <c r="J67" s="237" t="str">
        <f>IF('concesión 2025'!J68="","",'concesión 2025'!J68)</f>
        <v/>
      </c>
      <c r="K67" s="238" t="str">
        <f>IF('concesión 2025'!K68="","",'concesión 2025'!K68)</f>
        <v/>
      </c>
      <c r="L67" s="239" t="str">
        <f>'concesión 2025'!L68</f>
        <v/>
      </c>
      <c r="M67" s="239" t="str">
        <f>'concesión 2025'!M68</f>
        <v/>
      </c>
      <c r="N67" s="61">
        <f>'concesión 2025'!N68</f>
        <v>0</v>
      </c>
      <c r="O67" s="240">
        <f>'concesión 2025'!O68</f>
        <v>0</v>
      </c>
      <c r="P67" s="241" t="str">
        <f t="shared" si="18"/>
        <v/>
      </c>
      <c r="Q67" s="242" t="str">
        <f t="shared" si="19"/>
        <v/>
      </c>
      <c r="R67" s="243" t="str">
        <f t="shared" si="20"/>
        <v/>
      </c>
      <c r="S67" s="244" t="str">
        <f t="shared" si="21"/>
        <v/>
      </c>
      <c r="T67" s="244" t="str">
        <f t="shared" si="22"/>
        <v/>
      </c>
      <c r="U67" s="245">
        <f>IF($S67="",0,IF(ISBLANK($T67)=TRUE(),360,DAYS360($S67,$T67)+1)+IF(DAY($T67)=31,VLOOKUP(MONTH($T67),formula!$B$1:$D$12,3))+IF(AND(MONTH($T67)=2,DAY($T67)=28),2,0))-Z67-AA67</f>
        <v>0</v>
      </c>
      <c r="V67" s="246">
        <f t="shared" si="17"/>
        <v>0</v>
      </c>
      <c r="W67" s="247">
        <f t="shared" si="23"/>
        <v>0</v>
      </c>
      <c r="X67" s="248">
        <f t="shared" si="24"/>
        <v>0</v>
      </c>
      <c r="Y67" s="249"/>
      <c r="Z67" s="250"/>
      <c r="AA67" s="251"/>
      <c r="AB67" s="252"/>
      <c r="AC67" s="253"/>
    </row>
    <row r="68" spans="1:29" x14ac:dyDescent="0.25">
      <c r="A68" s="231" t="str">
        <f>IF('concesión 2025'!A69="","",'concesión 2025'!A69)</f>
        <v/>
      </c>
      <c r="B68" s="232" t="str">
        <f>IF('concesión 2025'!B69="","",'concesión 2025'!B69)</f>
        <v/>
      </c>
      <c r="C68" s="233" t="str">
        <f>IF('concesión 2025'!C69="","",'concesión 2025'!C69)</f>
        <v/>
      </c>
      <c r="D68" s="233" t="str">
        <f>IF('concesión 2025'!D69="","",'concesión 2025'!D69)</f>
        <v/>
      </c>
      <c r="E68" s="234" t="str">
        <f>IF('concesión 2025'!E69="","",'concesión 2025'!E69)</f>
        <v/>
      </c>
      <c r="F68" s="235" t="str">
        <f>IF('concesión 2025'!F69="","",'concesión 2025'!F69)</f>
        <v/>
      </c>
      <c r="G68" s="236" t="str">
        <f>IF('concesión 2025'!G69="","",'concesión 2025'!G69)</f>
        <v/>
      </c>
      <c r="H68" s="236" t="str">
        <f>IF('concesión 2025'!H69="","",'concesión 2025'!H69)</f>
        <v/>
      </c>
      <c r="I68" s="237" t="str">
        <f>IF('concesión 2025'!I69="","",'concesión 2025'!I69)</f>
        <v/>
      </c>
      <c r="J68" s="237" t="str">
        <f>IF('concesión 2025'!J69="","",'concesión 2025'!J69)</f>
        <v/>
      </c>
      <c r="K68" s="238" t="str">
        <f>IF('concesión 2025'!K69="","",'concesión 2025'!K69)</f>
        <v/>
      </c>
      <c r="L68" s="239" t="str">
        <f>'concesión 2025'!L69</f>
        <v/>
      </c>
      <c r="M68" s="239" t="str">
        <f>'concesión 2025'!M69</f>
        <v/>
      </c>
      <c r="N68" s="61">
        <f>'concesión 2025'!N69</f>
        <v>0</v>
      </c>
      <c r="O68" s="240">
        <f>'concesión 2025'!O69</f>
        <v>0</v>
      </c>
      <c r="P68" s="241" t="str">
        <f t="shared" si="18"/>
        <v/>
      </c>
      <c r="Q68" s="242" t="str">
        <f t="shared" si="19"/>
        <v/>
      </c>
      <c r="R68" s="243" t="str">
        <f t="shared" si="20"/>
        <v/>
      </c>
      <c r="S68" s="244" t="str">
        <f t="shared" si="21"/>
        <v/>
      </c>
      <c r="T68" s="244" t="str">
        <f t="shared" si="22"/>
        <v/>
      </c>
      <c r="U68" s="245">
        <f>IF($S68="",0,IF(ISBLANK($T68)=TRUE(),360,DAYS360($S68,$T68)+1)+IF(DAY($T68)=31,VLOOKUP(MONTH($T68),formula!$B$1:$D$12,3))+IF(AND(MONTH($T68)=2,DAY($T68)=28),2,0))-Z68-AA68</f>
        <v>0</v>
      </c>
      <c r="V68" s="246">
        <f t="shared" si="17"/>
        <v>0</v>
      </c>
      <c r="W68" s="247">
        <f t="shared" si="23"/>
        <v>0</v>
      </c>
      <c r="X68" s="248">
        <f t="shared" si="24"/>
        <v>0</v>
      </c>
      <c r="Y68" s="249"/>
      <c r="Z68" s="250"/>
      <c r="AA68" s="251"/>
      <c r="AB68" s="252"/>
      <c r="AC68" s="253"/>
    </row>
    <row r="69" spans="1:29" x14ac:dyDescent="0.25">
      <c r="A69" s="231" t="str">
        <f>IF('concesión 2025'!A70="","",'concesión 2025'!A70)</f>
        <v/>
      </c>
      <c r="B69" s="232" t="str">
        <f>IF('concesión 2025'!B70="","",'concesión 2025'!B70)</f>
        <v/>
      </c>
      <c r="C69" s="233" t="str">
        <f>IF('concesión 2025'!C70="","",'concesión 2025'!C70)</f>
        <v/>
      </c>
      <c r="D69" s="233" t="str">
        <f>IF('concesión 2025'!D70="","",'concesión 2025'!D70)</f>
        <v/>
      </c>
      <c r="E69" s="234" t="str">
        <f>IF('concesión 2025'!E70="","",'concesión 2025'!E70)</f>
        <v/>
      </c>
      <c r="F69" s="235" t="str">
        <f>IF('concesión 2025'!F70="","",'concesión 2025'!F70)</f>
        <v/>
      </c>
      <c r="G69" s="236" t="str">
        <f>IF('concesión 2025'!G70="","",'concesión 2025'!G70)</f>
        <v/>
      </c>
      <c r="H69" s="236" t="str">
        <f>IF('concesión 2025'!H70="","",'concesión 2025'!H70)</f>
        <v/>
      </c>
      <c r="I69" s="237" t="str">
        <f>IF('concesión 2025'!I70="","",'concesión 2025'!I70)</f>
        <v/>
      </c>
      <c r="J69" s="237" t="str">
        <f>IF('concesión 2025'!J70="","",'concesión 2025'!J70)</f>
        <v/>
      </c>
      <c r="K69" s="238" t="str">
        <f>IF('concesión 2025'!K70="","",'concesión 2025'!K70)</f>
        <v/>
      </c>
      <c r="L69" s="239" t="str">
        <f>'concesión 2025'!L70</f>
        <v/>
      </c>
      <c r="M69" s="239" t="str">
        <f>'concesión 2025'!M70</f>
        <v/>
      </c>
      <c r="N69" s="61">
        <f>'concesión 2025'!N70</f>
        <v>0</v>
      </c>
      <c r="O69" s="240">
        <f>'concesión 2025'!O70</f>
        <v>0</v>
      </c>
      <c r="P69" s="241" t="str">
        <f t="shared" si="18"/>
        <v/>
      </c>
      <c r="Q69" s="242" t="str">
        <f t="shared" si="19"/>
        <v/>
      </c>
      <c r="R69" s="243" t="str">
        <f t="shared" si="20"/>
        <v/>
      </c>
      <c r="S69" s="244" t="str">
        <f t="shared" si="21"/>
        <v/>
      </c>
      <c r="T69" s="244" t="str">
        <f t="shared" si="22"/>
        <v/>
      </c>
      <c r="U69" s="245">
        <f>IF($S69="",0,IF(ISBLANK($T69)=TRUE(),360,DAYS360($S69,$T69)+1)+IF(DAY($T69)=31,VLOOKUP(MONTH($T69),formula!$B$1:$D$12,3))+IF(AND(MONTH($T69)=2,DAY($T69)=28),2,0))-Z69-AA69</f>
        <v>0</v>
      </c>
      <c r="V69" s="246">
        <f t="shared" si="17"/>
        <v>0</v>
      </c>
      <c r="W69" s="247">
        <f t="shared" si="23"/>
        <v>0</v>
      </c>
      <c r="X69" s="248">
        <f t="shared" si="24"/>
        <v>0</v>
      </c>
      <c r="Y69" s="249"/>
      <c r="Z69" s="250"/>
      <c r="AA69" s="251"/>
      <c r="AB69" s="252"/>
      <c r="AC69" s="253"/>
    </row>
    <row r="70" spans="1:29" x14ac:dyDescent="0.25">
      <c r="A70" s="231" t="str">
        <f>IF('concesión 2025'!A71="","",'concesión 2025'!A71)</f>
        <v/>
      </c>
      <c r="B70" s="232" t="str">
        <f>IF('concesión 2025'!B71="","",'concesión 2025'!B71)</f>
        <v/>
      </c>
      <c r="C70" s="233" t="str">
        <f>IF('concesión 2025'!C71="","",'concesión 2025'!C71)</f>
        <v/>
      </c>
      <c r="D70" s="233" t="str">
        <f>IF('concesión 2025'!D71="","",'concesión 2025'!D71)</f>
        <v/>
      </c>
      <c r="E70" s="234" t="str">
        <f>IF('concesión 2025'!E71="","",'concesión 2025'!E71)</f>
        <v/>
      </c>
      <c r="F70" s="235" t="str">
        <f>IF('concesión 2025'!F71="","",'concesión 2025'!F71)</f>
        <v/>
      </c>
      <c r="G70" s="236" t="str">
        <f>IF('concesión 2025'!G71="","",'concesión 2025'!G71)</f>
        <v/>
      </c>
      <c r="H70" s="236" t="str">
        <f>IF('concesión 2025'!H71="","",'concesión 2025'!H71)</f>
        <v/>
      </c>
      <c r="I70" s="237" t="str">
        <f>IF('concesión 2025'!I71="","",'concesión 2025'!I71)</f>
        <v/>
      </c>
      <c r="J70" s="237" t="str">
        <f>IF('concesión 2025'!J71="","",'concesión 2025'!J71)</f>
        <v/>
      </c>
      <c r="K70" s="238" t="str">
        <f>IF('concesión 2025'!K71="","",'concesión 2025'!K71)</f>
        <v/>
      </c>
      <c r="L70" s="239" t="str">
        <f>'concesión 2025'!L71</f>
        <v/>
      </c>
      <c r="M70" s="239" t="str">
        <f>'concesión 2025'!M71</f>
        <v/>
      </c>
      <c r="N70" s="61">
        <f>'concesión 2025'!N71</f>
        <v>0</v>
      </c>
      <c r="O70" s="240">
        <f>'concesión 2025'!O71</f>
        <v>0</v>
      </c>
      <c r="P70" s="241" t="str">
        <f t="shared" si="18"/>
        <v/>
      </c>
      <c r="Q70" s="242" t="str">
        <f t="shared" si="19"/>
        <v/>
      </c>
      <c r="R70" s="243" t="str">
        <f t="shared" si="20"/>
        <v/>
      </c>
      <c r="S70" s="244" t="str">
        <f t="shared" si="21"/>
        <v/>
      </c>
      <c r="T70" s="244" t="str">
        <f t="shared" si="22"/>
        <v/>
      </c>
      <c r="U70" s="245">
        <f>IF($S70="",0,IF(ISBLANK($T70)=TRUE(),360,DAYS360($S70,$T70)+1)+IF(DAY($T70)=31,VLOOKUP(MONTH($T70),formula!$B$1:$D$12,3))+IF(AND(MONTH($T70)=2,DAY($T70)=28),2,0))-Z70-AA70</f>
        <v>0</v>
      </c>
      <c r="V70" s="246">
        <f t="shared" si="17"/>
        <v>0</v>
      </c>
      <c r="W70" s="247">
        <f t="shared" si="23"/>
        <v>0</v>
      </c>
      <c r="X70" s="248">
        <f t="shared" si="24"/>
        <v>0</v>
      </c>
      <c r="Y70" s="249"/>
      <c r="Z70" s="250"/>
      <c r="AA70" s="251"/>
      <c r="AB70" s="252"/>
      <c r="AC70" s="253"/>
    </row>
    <row r="71" spans="1:29" x14ac:dyDescent="0.25">
      <c r="A71" s="231" t="str">
        <f>IF('concesión 2025'!A72="","",'concesión 2025'!A72)</f>
        <v/>
      </c>
      <c r="B71" s="232" t="str">
        <f>IF('concesión 2025'!B72="","",'concesión 2025'!B72)</f>
        <v/>
      </c>
      <c r="C71" s="233" t="str">
        <f>IF('concesión 2025'!C72="","",'concesión 2025'!C72)</f>
        <v/>
      </c>
      <c r="D71" s="233" t="str">
        <f>IF('concesión 2025'!D72="","",'concesión 2025'!D72)</f>
        <v/>
      </c>
      <c r="E71" s="234" t="str">
        <f>IF('concesión 2025'!E72="","",'concesión 2025'!E72)</f>
        <v/>
      </c>
      <c r="F71" s="235" t="str">
        <f>IF('concesión 2025'!F72="","",'concesión 2025'!F72)</f>
        <v/>
      </c>
      <c r="G71" s="236" t="str">
        <f>IF('concesión 2025'!G72="","",'concesión 2025'!G72)</f>
        <v/>
      </c>
      <c r="H71" s="236" t="str">
        <f>IF('concesión 2025'!H72="","",'concesión 2025'!H72)</f>
        <v/>
      </c>
      <c r="I71" s="237" t="str">
        <f>IF('concesión 2025'!I72="","",'concesión 2025'!I72)</f>
        <v/>
      </c>
      <c r="J71" s="237" t="str">
        <f>IF('concesión 2025'!J72="","",'concesión 2025'!J72)</f>
        <v/>
      </c>
      <c r="K71" s="238" t="str">
        <f>IF('concesión 2025'!K72="","",'concesión 2025'!K72)</f>
        <v/>
      </c>
      <c r="L71" s="239" t="str">
        <f>'concesión 2025'!L72</f>
        <v/>
      </c>
      <c r="M71" s="239" t="str">
        <f>'concesión 2025'!M72</f>
        <v/>
      </c>
      <c r="N71" s="61">
        <f>'concesión 2025'!N72</f>
        <v>0</v>
      </c>
      <c r="O71" s="240">
        <f>'concesión 2025'!O72</f>
        <v>0</v>
      </c>
      <c r="P71" s="241" t="str">
        <f t="shared" si="18"/>
        <v/>
      </c>
      <c r="Q71" s="242" t="str">
        <f t="shared" si="19"/>
        <v/>
      </c>
      <c r="R71" s="243" t="str">
        <f t="shared" si="20"/>
        <v/>
      </c>
      <c r="S71" s="244" t="str">
        <f t="shared" si="21"/>
        <v/>
      </c>
      <c r="T71" s="244" t="str">
        <f t="shared" si="22"/>
        <v/>
      </c>
      <c r="U71" s="245">
        <f>IF($S71="",0,IF(ISBLANK($T71)=TRUE(),360,DAYS360($S71,$T71)+1)+IF(DAY($T71)=31,VLOOKUP(MONTH($T71),formula!$B$1:$D$12,3))+IF(AND(MONTH($T71)=2,DAY($T71)=28),2,0))-Z71-AA71</f>
        <v>0</v>
      </c>
      <c r="V71" s="246">
        <f t="shared" si="17"/>
        <v>0</v>
      </c>
      <c r="W71" s="247">
        <f t="shared" si="23"/>
        <v>0</v>
      </c>
      <c r="X71" s="248">
        <f t="shared" si="24"/>
        <v>0</v>
      </c>
      <c r="Y71" s="249"/>
      <c r="Z71" s="250"/>
      <c r="AA71" s="251"/>
      <c r="AB71" s="252"/>
      <c r="AC71" s="253"/>
    </row>
    <row r="72" spans="1:29" x14ac:dyDescent="0.25">
      <c r="A72" s="231" t="str">
        <f>IF('concesión 2025'!A73="","",'concesión 2025'!A73)</f>
        <v/>
      </c>
      <c r="B72" s="232" t="str">
        <f>IF('concesión 2025'!B73="","",'concesión 2025'!B73)</f>
        <v/>
      </c>
      <c r="C72" s="233" t="str">
        <f>IF('concesión 2025'!C73="","",'concesión 2025'!C73)</f>
        <v/>
      </c>
      <c r="D72" s="233" t="str">
        <f>IF('concesión 2025'!D73="","",'concesión 2025'!D73)</f>
        <v/>
      </c>
      <c r="E72" s="234" t="str">
        <f>IF('concesión 2025'!E73="","",'concesión 2025'!E73)</f>
        <v/>
      </c>
      <c r="F72" s="235" t="str">
        <f>IF('concesión 2025'!F73="","",'concesión 2025'!F73)</f>
        <v/>
      </c>
      <c r="G72" s="236" t="str">
        <f>IF('concesión 2025'!G73="","",'concesión 2025'!G73)</f>
        <v/>
      </c>
      <c r="H72" s="236" t="str">
        <f>IF('concesión 2025'!H73="","",'concesión 2025'!H73)</f>
        <v/>
      </c>
      <c r="I72" s="237" t="str">
        <f>IF('concesión 2025'!I73="","",'concesión 2025'!I73)</f>
        <v/>
      </c>
      <c r="J72" s="237" t="str">
        <f>IF('concesión 2025'!J73="","",'concesión 2025'!J73)</f>
        <v/>
      </c>
      <c r="K72" s="238" t="str">
        <f>IF('concesión 2025'!K73="","",'concesión 2025'!K73)</f>
        <v/>
      </c>
      <c r="L72" s="239" t="str">
        <f>'concesión 2025'!L73</f>
        <v/>
      </c>
      <c r="M72" s="239" t="str">
        <f>'concesión 2025'!M73</f>
        <v/>
      </c>
      <c r="N72" s="61">
        <f>'concesión 2025'!N73</f>
        <v>0</v>
      </c>
      <c r="O72" s="240">
        <f>'concesión 2025'!O73</f>
        <v>0</v>
      </c>
      <c r="P72" s="241" t="str">
        <f t="shared" si="18"/>
        <v/>
      </c>
      <c r="Q72" s="242" t="str">
        <f t="shared" si="19"/>
        <v/>
      </c>
      <c r="R72" s="243" t="str">
        <f t="shared" si="20"/>
        <v/>
      </c>
      <c r="S72" s="244" t="str">
        <f t="shared" si="21"/>
        <v/>
      </c>
      <c r="T72" s="244" t="str">
        <f t="shared" si="22"/>
        <v/>
      </c>
      <c r="U72" s="245">
        <f>IF($S72="",0,IF(ISBLANK($T72)=TRUE(),360,DAYS360($S72,$T72)+1)+IF(DAY($T72)=31,VLOOKUP(MONTH($T72),formula!$B$1:$D$12,3))+IF(AND(MONTH($T72)=2,DAY($T72)=28),2,0))-Z72-AA72</f>
        <v>0</v>
      </c>
      <c r="V72" s="246">
        <f t="shared" si="17"/>
        <v>0</v>
      </c>
      <c r="W72" s="247">
        <f t="shared" si="23"/>
        <v>0</v>
      </c>
      <c r="X72" s="248">
        <f t="shared" si="24"/>
        <v>0</v>
      </c>
      <c r="Y72" s="249"/>
      <c r="Z72" s="250"/>
      <c r="AA72" s="251"/>
      <c r="AB72" s="252"/>
      <c r="AC72" s="253"/>
    </row>
    <row r="73" spans="1:29" x14ac:dyDescent="0.25">
      <c r="A73" s="231" t="str">
        <f>IF('concesión 2025'!A74="","",'concesión 2025'!A74)</f>
        <v/>
      </c>
      <c r="B73" s="232" t="str">
        <f>IF('concesión 2025'!B74="","",'concesión 2025'!B74)</f>
        <v/>
      </c>
      <c r="C73" s="233" t="str">
        <f>IF('concesión 2025'!C74="","",'concesión 2025'!C74)</f>
        <v/>
      </c>
      <c r="D73" s="233" t="str">
        <f>IF('concesión 2025'!D74="","",'concesión 2025'!D74)</f>
        <v/>
      </c>
      <c r="E73" s="234" t="str">
        <f>IF('concesión 2025'!E74="","",'concesión 2025'!E74)</f>
        <v/>
      </c>
      <c r="F73" s="235" t="str">
        <f>IF('concesión 2025'!F74="","",'concesión 2025'!F74)</f>
        <v/>
      </c>
      <c r="G73" s="236" t="str">
        <f>IF('concesión 2025'!G74="","",'concesión 2025'!G74)</f>
        <v/>
      </c>
      <c r="H73" s="236" t="str">
        <f>IF('concesión 2025'!H74="","",'concesión 2025'!H74)</f>
        <v/>
      </c>
      <c r="I73" s="237" t="str">
        <f>IF('concesión 2025'!I74="","",'concesión 2025'!I74)</f>
        <v/>
      </c>
      <c r="J73" s="237" t="str">
        <f>IF('concesión 2025'!J74="","",'concesión 2025'!J74)</f>
        <v/>
      </c>
      <c r="K73" s="238" t="str">
        <f>IF('concesión 2025'!K74="","",'concesión 2025'!K74)</f>
        <v/>
      </c>
      <c r="L73" s="239" t="str">
        <f>'concesión 2025'!L74</f>
        <v/>
      </c>
      <c r="M73" s="239" t="str">
        <f>'concesión 2025'!M74</f>
        <v/>
      </c>
      <c r="N73" s="61">
        <f>'concesión 2025'!N74</f>
        <v>0</v>
      </c>
      <c r="O73" s="240">
        <f>'concesión 2025'!O74</f>
        <v>0</v>
      </c>
      <c r="P73" s="241" t="str">
        <f t="shared" si="18"/>
        <v/>
      </c>
      <c r="Q73" s="242" t="str">
        <f t="shared" si="19"/>
        <v/>
      </c>
      <c r="R73" s="243" t="str">
        <f t="shared" si="20"/>
        <v/>
      </c>
      <c r="S73" s="244" t="str">
        <f t="shared" si="21"/>
        <v/>
      </c>
      <c r="T73" s="244" t="str">
        <f t="shared" si="22"/>
        <v/>
      </c>
      <c r="U73" s="245">
        <f>IF($S73="",0,IF(ISBLANK($T73)=TRUE(),360,DAYS360($S73,$T73)+1)+IF(DAY($T73)=31,VLOOKUP(MONTH($T73),formula!$B$1:$D$12,3))+IF(AND(MONTH($T73)=2,DAY($T73)=28),2,0))-Z73-AA73</f>
        <v>0</v>
      </c>
      <c r="V73" s="246">
        <f t="shared" si="17"/>
        <v>0</v>
      </c>
      <c r="W73" s="247">
        <f t="shared" si="23"/>
        <v>0</v>
      </c>
      <c r="X73" s="248">
        <f t="shared" si="24"/>
        <v>0</v>
      </c>
      <c r="Y73" s="249"/>
      <c r="Z73" s="250"/>
      <c r="AA73" s="251"/>
      <c r="AB73" s="252"/>
      <c r="AC73" s="253"/>
    </row>
    <row r="74" spans="1:29" x14ac:dyDescent="0.25">
      <c r="A74" s="231" t="str">
        <f>IF('concesión 2025'!A75="","",'concesión 2025'!A75)</f>
        <v/>
      </c>
      <c r="B74" s="232" t="str">
        <f>IF('concesión 2025'!B75="","",'concesión 2025'!B75)</f>
        <v/>
      </c>
      <c r="C74" s="233" t="str">
        <f>IF('concesión 2025'!C75="","",'concesión 2025'!C75)</f>
        <v/>
      </c>
      <c r="D74" s="233" t="str">
        <f>IF('concesión 2025'!D75="","",'concesión 2025'!D75)</f>
        <v/>
      </c>
      <c r="E74" s="234" t="str">
        <f>IF('concesión 2025'!E75="","",'concesión 2025'!E75)</f>
        <v/>
      </c>
      <c r="F74" s="235" t="str">
        <f>IF('concesión 2025'!F75="","",'concesión 2025'!F75)</f>
        <v/>
      </c>
      <c r="G74" s="236" t="str">
        <f>IF('concesión 2025'!G75="","",'concesión 2025'!G75)</f>
        <v/>
      </c>
      <c r="H74" s="236" t="str">
        <f>IF('concesión 2025'!H75="","",'concesión 2025'!H75)</f>
        <v/>
      </c>
      <c r="I74" s="237" t="str">
        <f>IF('concesión 2025'!I75="","",'concesión 2025'!I75)</f>
        <v/>
      </c>
      <c r="J74" s="237" t="str">
        <f>IF('concesión 2025'!J75="","",'concesión 2025'!J75)</f>
        <v/>
      </c>
      <c r="K74" s="238" t="str">
        <f>IF('concesión 2025'!K75="","",'concesión 2025'!K75)</f>
        <v/>
      </c>
      <c r="L74" s="239" t="str">
        <f>'concesión 2025'!L75</f>
        <v/>
      </c>
      <c r="M74" s="239" t="str">
        <f>'concesión 2025'!M75</f>
        <v/>
      </c>
      <c r="N74" s="61">
        <f>'concesión 2025'!N75</f>
        <v>0</v>
      </c>
      <c r="O74" s="240">
        <f>'concesión 2025'!O75</f>
        <v>0</v>
      </c>
      <c r="P74" s="241" t="str">
        <f t="shared" si="18"/>
        <v/>
      </c>
      <c r="Q74" s="242" t="str">
        <f t="shared" si="19"/>
        <v/>
      </c>
      <c r="R74" s="243" t="str">
        <f t="shared" si="20"/>
        <v/>
      </c>
      <c r="S74" s="244" t="str">
        <f t="shared" si="21"/>
        <v/>
      </c>
      <c r="T74" s="244" t="str">
        <f t="shared" si="22"/>
        <v/>
      </c>
      <c r="U74" s="245">
        <f>IF($S74="",0,IF(ISBLANK($T74)=TRUE(),360,DAYS360($S74,$T74)+1)+IF(DAY($T74)=31,VLOOKUP(MONTH($T74),formula!$B$1:$D$12,3))+IF(AND(MONTH($T74)=2,DAY($T74)=28),2,0))-Z74-AA74</f>
        <v>0</v>
      </c>
      <c r="V74" s="246">
        <f t="shared" si="17"/>
        <v>0</v>
      </c>
      <c r="W74" s="247">
        <f t="shared" si="23"/>
        <v>0</v>
      </c>
      <c r="X74" s="248">
        <f t="shared" si="24"/>
        <v>0</v>
      </c>
      <c r="Y74" s="249"/>
      <c r="Z74" s="250"/>
      <c r="AA74" s="251"/>
      <c r="AB74" s="252"/>
      <c r="AC74" s="253"/>
    </row>
    <row r="75" spans="1:29" x14ac:dyDescent="0.25">
      <c r="A75" s="231" t="str">
        <f>IF('concesión 2025'!A76="","",'concesión 2025'!A76)</f>
        <v/>
      </c>
      <c r="B75" s="232" t="str">
        <f>IF('concesión 2025'!B76="","",'concesión 2025'!B76)</f>
        <v/>
      </c>
      <c r="C75" s="233" t="str">
        <f>IF('concesión 2025'!C76="","",'concesión 2025'!C76)</f>
        <v/>
      </c>
      <c r="D75" s="233" t="str">
        <f>IF('concesión 2025'!D76="","",'concesión 2025'!D76)</f>
        <v/>
      </c>
      <c r="E75" s="234" t="str">
        <f>IF('concesión 2025'!E76="","",'concesión 2025'!E76)</f>
        <v/>
      </c>
      <c r="F75" s="235" t="str">
        <f>IF('concesión 2025'!F76="","",'concesión 2025'!F76)</f>
        <v/>
      </c>
      <c r="G75" s="236" t="str">
        <f>IF('concesión 2025'!G76="","",'concesión 2025'!G76)</f>
        <v/>
      </c>
      <c r="H75" s="236" t="str">
        <f>IF('concesión 2025'!H76="","",'concesión 2025'!H76)</f>
        <v/>
      </c>
      <c r="I75" s="237" t="str">
        <f>IF('concesión 2025'!I76="","",'concesión 2025'!I76)</f>
        <v/>
      </c>
      <c r="J75" s="237" t="str">
        <f>IF('concesión 2025'!J76="","",'concesión 2025'!J76)</f>
        <v/>
      </c>
      <c r="K75" s="238" t="str">
        <f>IF('concesión 2025'!K76="","",'concesión 2025'!K76)</f>
        <v/>
      </c>
      <c r="L75" s="239" t="str">
        <f>'concesión 2025'!L76</f>
        <v/>
      </c>
      <c r="M75" s="239" t="str">
        <f>'concesión 2025'!M76</f>
        <v/>
      </c>
      <c r="N75" s="61">
        <f>'concesión 2025'!N76</f>
        <v>0</v>
      </c>
      <c r="O75" s="240">
        <f>'concesión 2025'!O76</f>
        <v>0</v>
      </c>
      <c r="P75" s="241" t="str">
        <f t="shared" si="18"/>
        <v/>
      </c>
      <c r="Q75" s="242" t="str">
        <f t="shared" si="19"/>
        <v/>
      </c>
      <c r="R75" s="243" t="str">
        <f t="shared" si="20"/>
        <v/>
      </c>
      <c r="S75" s="244" t="str">
        <f t="shared" si="21"/>
        <v/>
      </c>
      <c r="T75" s="244" t="str">
        <f t="shared" si="22"/>
        <v/>
      </c>
      <c r="U75" s="245">
        <f>IF($S75="",0,IF(ISBLANK($T75)=TRUE(),360,DAYS360($S75,$T75)+1)+IF(DAY($T75)=31,VLOOKUP(MONTH($T75),formula!$B$1:$D$12,3))+IF(AND(MONTH($T75)=2,DAY($T75)=28),2,0))-Z75-AA75</f>
        <v>0</v>
      </c>
      <c r="V75" s="246">
        <f t="shared" si="17"/>
        <v>0</v>
      </c>
      <c r="W75" s="247">
        <f t="shared" si="23"/>
        <v>0</v>
      </c>
      <c r="X75" s="248">
        <f t="shared" si="24"/>
        <v>0</v>
      </c>
      <c r="Y75" s="249"/>
      <c r="Z75" s="250"/>
      <c r="AA75" s="251"/>
      <c r="AB75" s="252"/>
      <c r="AC75" s="253"/>
    </row>
    <row r="76" spans="1:29" x14ac:dyDescent="0.25">
      <c r="A76" s="231" t="str">
        <f>IF('concesión 2025'!A77="","",'concesión 2025'!A77)</f>
        <v/>
      </c>
      <c r="B76" s="232" t="str">
        <f>IF('concesión 2025'!B77="","",'concesión 2025'!B77)</f>
        <v/>
      </c>
      <c r="C76" s="233" t="str">
        <f>IF('concesión 2025'!C77="","",'concesión 2025'!C77)</f>
        <v/>
      </c>
      <c r="D76" s="233" t="str">
        <f>IF('concesión 2025'!D77="","",'concesión 2025'!D77)</f>
        <v/>
      </c>
      <c r="E76" s="234" t="str">
        <f>IF('concesión 2025'!E77="","",'concesión 2025'!E77)</f>
        <v/>
      </c>
      <c r="F76" s="235" t="str">
        <f>IF('concesión 2025'!F77="","",'concesión 2025'!F77)</f>
        <v/>
      </c>
      <c r="G76" s="236" t="str">
        <f>IF('concesión 2025'!G77="","",'concesión 2025'!G77)</f>
        <v/>
      </c>
      <c r="H76" s="236" t="str">
        <f>IF('concesión 2025'!H77="","",'concesión 2025'!H77)</f>
        <v/>
      </c>
      <c r="I76" s="237" t="str">
        <f>IF('concesión 2025'!I77="","",'concesión 2025'!I77)</f>
        <v/>
      </c>
      <c r="J76" s="237" t="str">
        <f>IF('concesión 2025'!J77="","",'concesión 2025'!J77)</f>
        <v/>
      </c>
      <c r="K76" s="238" t="str">
        <f>IF('concesión 2025'!K77="","",'concesión 2025'!K77)</f>
        <v/>
      </c>
      <c r="L76" s="239" t="str">
        <f>'concesión 2025'!L77</f>
        <v/>
      </c>
      <c r="M76" s="239" t="str">
        <f>'concesión 2025'!M77</f>
        <v/>
      </c>
      <c r="N76" s="61">
        <f>'concesión 2025'!N77</f>
        <v>0</v>
      </c>
      <c r="O76" s="240">
        <f>'concesión 2025'!O77</f>
        <v>0</v>
      </c>
      <c r="P76" s="241" t="str">
        <f t="shared" si="18"/>
        <v/>
      </c>
      <c r="Q76" s="242" t="str">
        <f t="shared" si="19"/>
        <v/>
      </c>
      <c r="R76" s="243" t="str">
        <f t="shared" si="20"/>
        <v/>
      </c>
      <c r="S76" s="244" t="str">
        <f t="shared" si="21"/>
        <v/>
      </c>
      <c r="T76" s="244" t="str">
        <f t="shared" si="22"/>
        <v/>
      </c>
      <c r="U76" s="245">
        <f>IF($S76="",0,IF(ISBLANK($T76)=TRUE(),360,DAYS360($S76,$T76)+1)+IF(DAY($T76)=31,VLOOKUP(MONTH($T76),formula!$B$1:$D$12,3))+IF(AND(MONTH($T76)=2,DAY($T76)=28),2,0))-Z76-AA76</f>
        <v>0</v>
      </c>
      <c r="V76" s="246">
        <f t="shared" si="17"/>
        <v>0</v>
      </c>
      <c r="W76" s="247">
        <f t="shared" si="23"/>
        <v>0</v>
      </c>
      <c r="X76" s="248">
        <f t="shared" si="24"/>
        <v>0</v>
      </c>
      <c r="Y76" s="249"/>
      <c r="Z76" s="250"/>
      <c r="AA76" s="251"/>
      <c r="AB76" s="252"/>
      <c r="AC76" s="253"/>
    </row>
    <row r="77" spans="1:29" x14ac:dyDescent="0.25">
      <c r="A77" s="231" t="str">
        <f>IF('concesión 2025'!A78="","",'concesión 2025'!A78)</f>
        <v/>
      </c>
      <c r="B77" s="232" t="str">
        <f>IF('concesión 2025'!B78="","",'concesión 2025'!B78)</f>
        <v/>
      </c>
      <c r="C77" s="233" t="str">
        <f>IF('concesión 2025'!C78="","",'concesión 2025'!C78)</f>
        <v/>
      </c>
      <c r="D77" s="233" t="str">
        <f>IF('concesión 2025'!D78="","",'concesión 2025'!D78)</f>
        <v/>
      </c>
      <c r="E77" s="234" t="str">
        <f>IF('concesión 2025'!E78="","",'concesión 2025'!E78)</f>
        <v/>
      </c>
      <c r="F77" s="235" t="str">
        <f>IF('concesión 2025'!F78="","",'concesión 2025'!F78)</f>
        <v/>
      </c>
      <c r="G77" s="236" t="str">
        <f>IF('concesión 2025'!G78="","",'concesión 2025'!G78)</f>
        <v/>
      </c>
      <c r="H77" s="236" t="str">
        <f>IF('concesión 2025'!H78="","",'concesión 2025'!H78)</f>
        <v/>
      </c>
      <c r="I77" s="237" t="str">
        <f>IF('concesión 2025'!I78="","",'concesión 2025'!I78)</f>
        <v/>
      </c>
      <c r="J77" s="237" t="str">
        <f>IF('concesión 2025'!J78="","",'concesión 2025'!J78)</f>
        <v/>
      </c>
      <c r="K77" s="238" t="str">
        <f>IF('concesión 2025'!K78="","",'concesión 2025'!K78)</f>
        <v/>
      </c>
      <c r="L77" s="239" t="str">
        <f>'concesión 2025'!L78</f>
        <v/>
      </c>
      <c r="M77" s="239" t="str">
        <f>'concesión 2025'!M78</f>
        <v/>
      </c>
      <c r="N77" s="61">
        <f>'concesión 2025'!N78</f>
        <v>0</v>
      </c>
      <c r="O77" s="240">
        <f>'concesión 2025'!O78</f>
        <v>0</v>
      </c>
      <c r="P77" s="241" t="str">
        <f t="shared" si="18"/>
        <v/>
      </c>
      <c r="Q77" s="242" t="str">
        <f t="shared" si="19"/>
        <v/>
      </c>
      <c r="R77" s="243" t="str">
        <f t="shared" si="20"/>
        <v/>
      </c>
      <c r="S77" s="244" t="str">
        <f t="shared" si="21"/>
        <v/>
      </c>
      <c r="T77" s="244" t="str">
        <f t="shared" si="22"/>
        <v/>
      </c>
      <c r="U77" s="245">
        <f>IF($S77="",0,IF(ISBLANK($T77)=TRUE(),360,DAYS360($S77,$T77)+1)+IF(DAY($T77)=31,VLOOKUP(MONTH($T77),formula!$B$1:$D$12,3))+IF(AND(MONTH($T77)=2,DAY($T77)=28),2,0))-Z77-AA77</f>
        <v>0</v>
      </c>
      <c r="V77" s="246">
        <f t="shared" si="17"/>
        <v>0</v>
      </c>
      <c r="W77" s="247">
        <f t="shared" si="23"/>
        <v>0</v>
      </c>
      <c r="X77" s="248">
        <f t="shared" si="24"/>
        <v>0</v>
      </c>
      <c r="Y77" s="249"/>
      <c r="Z77" s="250"/>
      <c r="AA77" s="251"/>
      <c r="AB77" s="252"/>
      <c r="AC77" s="253"/>
    </row>
    <row r="78" spans="1:29" x14ac:dyDescent="0.25">
      <c r="A78" s="231" t="str">
        <f>IF('concesión 2025'!A79="","",'concesión 2025'!A79)</f>
        <v/>
      </c>
      <c r="B78" s="232" t="str">
        <f>IF('concesión 2025'!B79="","",'concesión 2025'!B79)</f>
        <v/>
      </c>
      <c r="C78" s="233" t="str">
        <f>IF('concesión 2025'!C79="","",'concesión 2025'!C79)</f>
        <v/>
      </c>
      <c r="D78" s="233" t="str">
        <f>IF('concesión 2025'!D79="","",'concesión 2025'!D79)</f>
        <v/>
      </c>
      <c r="E78" s="234" t="str">
        <f>IF('concesión 2025'!E79="","",'concesión 2025'!E79)</f>
        <v/>
      </c>
      <c r="F78" s="235" t="str">
        <f>IF('concesión 2025'!F79="","",'concesión 2025'!F79)</f>
        <v/>
      </c>
      <c r="G78" s="236" t="str">
        <f>IF('concesión 2025'!G79="","",'concesión 2025'!G79)</f>
        <v/>
      </c>
      <c r="H78" s="236" t="str">
        <f>IF('concesión 2025'!H79="","",'concesión 2025'!H79)</f>
        <v/>
      </c>
      <c r="I78" s="237" t="str">
        <f>IF('concesión 2025'!I79="","",'concesión 2025'!I79)</f>
        <v/>
      </c>
      <c r="J78" s="237" t="str">
        <f>IF('concesión 2025'!J79="","",'concesión 2025'!J79)</f>
        <v/>
      </c>
      <c r="K78" s="238" t="str">
        <f>IF('concesión 2025'!K79="","",'concesión 2025'!K79)</f>
        <v/>
      </c>
      <c r="L78" s="239" t="str">
        <f>'concesión 2025'!L79</f>
        <v/>
      </c>
      <c r="M78" s="239" t="str">
        <f>'concesión 2025'!M79</f>
        <v/>
      </c>
      <c r="N78" s="61">
        <f>'concesión 2025'!N79</f>
        <v>0</v>
      </c>
      <c r="O78" s="240">
        <f>'concesión 2025'!O79</f>
        <v>0</v>
      </c>
      <c r="P78" s="241" t="str">
        <f t="shared" si="18"/>
        <v/>
      </c>
      <c r="Q78" s="242" t="str">
        <f t="shared" si="19"/>
        <v/>
      </c>
      <c r="R78" s="243" t="str">
        <f t="shared" si="20"/>
        <v/>
      </c>
      <c r="S78" s="244" t="str">
        <f t="shared" si="21"/>
        <v/>
      </c>
      <c r="T78" s="244" t="str">
        <f t="shared" si="22"/>
        <v/>
      </c>
      <c r="U78" s="245">
        <f>IF($S78="",0,IF(ISBLANK($T78)=TRUE(),360,DAYS360($S78,$T78)+1)+IF(DAY($T78)=31,VLOOKUP(MONTH($T78),formula!$B$1:$D$12,3))+IF(AND(MONTH($T78)=2,DAY($T78)=28),2,0))-Z78-AA78</f>
        <v>0</v>
      </c>
      <c r="V78" s="246">
        <f t="shared" si="17"/>
        <v>0</v>
      </c>
      <c r="W78" s="247">
        <f t="shared" si="23"/>
        <v>0</v>
      </c>
      <c r="X78" s="248">
        <f t="shared" si="24"/>
        <v>0</v>
      </c>
      <c r="Y78" s="249"/>
      <c r="Z78" s="250"/>
      <c r="AA78" s="251"/>
      <c r="AB78" s="252"/>
      <c r="AC78" s="253"/>
    </row>
    <row r="79" spans="1:29" x14ac:dyDescent="0.25">
      <c r="A79" s="231" t="str">
        <f>IF('concesión 2025'!A80="","",'concesión 2025'!A80)</f>
        <v/>
      </c>
      <c r="B79" s="232" t="str">
        <f>IF('concesión 2025'!B80="","",'concesión 2025'!B80)</f>
        <v/>
      </c>
      <c r="C79" s="233" t="str">
        <f>IF('concesión 2025'!C80="","",'concesión 2025'!C80)</f>
        <v/>
      </c>
      <c r="D79" s="233" t="str">
        <f>IF('concesión 2025'!D80="","",'concesión 2025'!D80)</f>
        <v/>
      </c>
      <c r="E79" s="234" t="str">
        <f>IF('concesión 2025'!E80="","",'concesión 2025'!E80)</f>
        <v/>
      </c>
      <c r="F79" s="235" t="str">
        <f>IF('concesión 2025'!F80="","",'concesión 2025'!F80)</f>
        <v/>
      </c>
      <c r="G79" s="236" t="str">
        <f>IF('concesión 2025'!G80="","",'concesión 2025'!G80)</f>
        <v/>
      </c>
      <c r="H79" s="236" t="str">
        <f>IF('concesión 2025'!H80="","",'concesión 2025'!H80)</f>
        <v/>
      </c>
      <c r="I79" s="237" t="str">
        <f>IF('concesión 2025'!I80="","",'concesión 2025'!I80)</f>
        <v/>
      </c>
      <c r="J79" s="237" t="str">
        <f>IF('concesión 2025'!J80="","",'concesión 2025'!J80)</f>
        <v/>
      </c>
      <c r="K79" s="238" t="str">
        <f>IF('concesión 2025'!K80="","",'concesión 2025'!K80)</f>
        <v/>
      </c>
      <c r="L79" s="239" t="str">
        <f>'concesión 2025'!L80</f>
        <v/>
      </c>
      <c r="M79" s="239" t="str">
        <f>'concesión 2025'!M80</f>
        <v/>
      </c>
      <c r="N79" s="61">
        <f>'concesión 2025'!N80</f>
        <v>0</v>
      </c>
      <c r="O79" s="240">
        <f>'concesión 2025'!O80</f>
        <v>0</v>
      </c>
      <c r="P79" s="241" t="str">
        <f t="shared" si="18"/>
        <v/>
      </c>
      <c r="Q79" s="242" t="str">
        <f t="shared" si="19"/>
        <v/>
      </c>
      <c r="R79" s="243" t="str">
        <f t="shared" si="20"/>
        <v/>
      </c>
      <c r="S79" s="244" t="str">
        <f t="shared" si="21"/>
        <v/>
      </c>
      <c r="T79" s="244" t="str">
        <f t="shared" si="22"/>
        <v/>
      </c>
      <c r="U79" s="245">
        <f>IF($S79="",0,IF(ISBLANK($T79)=TRUE(),360,DAYS360($S79,$T79)+1)+IF(DAY($T79)=31,VLOOKUP(MONTH($T79),formula!$B$1:$D$12,3))+IF(AND(MONTH($T79)=2,DAY($T79)=28),2,0))-Z79-AA79</f>
        <v>0</v>
      </c>
      <c r="V79" s="246">
        <f t="shared" si="17"/>
        <v>0</v>
      </c>
      <c r="W79" s="247">
        <f t="shared" si="23"/>
        <v>0</v>
      </c>
      <c r="X79" s="248">
        <f t="shared" si="24"/>
        <v>0</v>
      </c>
      <c r="Y79" s="249"/>
      <c r="Z79" s="250"/>
      <c r="AA79" s="251"/>
      <c r="AB79" s="252"/>
      <c r="AC79" s="253"/>
    </row>
    <row r="80" spans="1:29" x14ac:dyDescent="0.25">
      <c r="A80" s="231" t="str">
        <f>IF('concesión 2025'!A81="","",'concesión 2025'!A81)</f>
        <v/>
      </c>
      <c r="B80" s="232" t="str">
        <f>IF('concesión 2025'!B81="","",'concesión 2025'!B81)</f>
        <v/>
      </c>
      <c r="C80" s="233" t="str">
        <f>IF('concesión 2025'!C81="","",'concesión 2025'!C81)</f>
        <v/>
      </c>
      <c r="D80" s="233" t="str">
        <f>IF('concesión 2025'!D81="","",'concesión 2025'!D81)</f>
        <v/>
      </c>
      <c r="E80" s="234" t="str">
        <f>IF('concesión 2025'!E81="","",'concesión 2025'!E81)</f>
        <v/>
      </c>
      <c r="F80" s="235" t="str">
        <f>IF('concesión 2025'!F81="","",'concesión 2025'!F81)</f>
        <v/>
      </c>
      <c r="G80" s="236" t="str">
        <f>IF('concesión 2025'!G81="","",'concesión 2025'!G81)</f>
        <v/>
      </c>
      <c r="H80" s="236" t="str">
        <f>IF('concesión 2025'!H81="","",'concesión 2025'!H81)</f>
        <v/>
      </c>
      <c r="I80" s="237" t="str">
        <f>IF('concesión 2025'!I81="","",'concesión 2025'!I81)</f>
        <v/>
      </c>
      <c r="J80" s="237" t="str">
        <f>IF('concesión 2025'!J81="","",'concesión 2025'!J81)</f>
        <v/>
      </c>
      <c r="K80" s="238" t="str">
        <f>IF('concesión 2025'!K81="","",'concesión 2025'!K81)</f>
        <v/>
      </c>
      <c r="L80" s="239" t="str">
        <f>'concesión 2025'!L81</f>
        <v/>
      </c>
      <c r="M80" s="239" t="str">
        <f>'concesión 2025'!M81</f>
        <v/>
      </c>
      <c r="N80" s="61">
        <f>'concesión 2025'!N81</f>
        <v>0</v>
      </c>
      <c r="O80" s="240">
        <f>'concesión 2025'!O81</f>
        <v>0</v>
      </c>
      <c r="P80" s="241" t="str">
        <f t="shared" si="18"/>
        <v/>
      </c>
      <c r="Q80" s="242" t="str">
        <f t="shared" si="19"/>
        <v/>
      </c>
      <c r="R80" s="243" t="str">
        <f t="shared" si="20"/>
        <v/>
      </c>
      <c r="S80" s="244" t="str">
        <f t="shared" si="21"/>
        <v/>
      </c>
      <c r="T80" s="244" t="str">
        <f t="shared" si="22"/>
        <v/>
      </c>
      <c r="U80" s="245">
        <f>IF($S80="",0,IF(ISBLANK($T80)=TRUE(),360,DAYS360($S80,$T80)+1)+IF(DAY($T80)=31,VLOOKUP(MONTH($T80),formula!$B$1:$D$12,3))+IF(AND(MONTH($T80)=2,DAY($T80)=28),2,0))-Z80-AA80</f>
        <v>0</v>
      </c>
      <c r="V80" s="246">
        <f t="shared" si="17"/>
        <v>0</v>
      </c>
      <c r="W80" s="247">
        <f t="shared" si="23"/>
        <v>0</v>
      </c>
      <c r="X80" s="248">
        <f t="shared" si="24"/>
        <v>0</v>
      </c>
      <c r="Y80" s="249"/>
      <c r="Z80" s="250"/>
      <c r="AA80" s="251"/>
      <c r="AB80" s="252"/>
      <c r="AC80" s="253"/>
    </row>
    <row r="81" spans="1:1024" x14ac:dyDescent="0.25">
      <c r="A81" s="231" t="str">
        <f>IF('concesión 2025'!A82="","",'concesión 2025'!A82)</f>
        <v/>
      </c>
      <c r="B81" s="232" t="str">
        <f>IF('concesión 2025'!B82="","",'concesión 2025'!B82)</f>
        <v/>
      </c>
      <c r="C81" s="233" t="str">
        <f>IF('concesión 2025'!C82="","",'concesión 2025'!C82)</f>
        <v/>
      </c>
      <c r="D81" s="233" t="str">
        <f>IF('concesión 2025'!D82="","",'concesión 2025'!D82)</f>
        <v/>
      </c>
      <c r="E81" s="234" t="str">
        <f>IF('concesión 2025'!E82="","",'concesión 2025'!E82)</f>
        <v/>
      </c>
      <c r="F81" s="235" t="str">
        <f>IF('concesión 2025'!F82="","",'concesión 2025'!F82)</f>
        <v/>
      </c>
      <c r="G81" s="236" t="str">
        <f>IF('concesión 2025'!G82="","",'concesión 2025'!G82)</f>
        <v/>
      </c>
      <c r="H81" s="236" t="str">
        <f>IF('concesión 2025'!H82="","",'concesión 2025'!H82)</f>
        <v/>
      </c>
      <c r="I81" s="237" t="str">
        <f>IF('concesión 2025'!I82="","",'concesión 2025'!I82)</f>
        <v/>
      </c>
      <c r="J81" s="237" t="str">
        <f>IF('concesión 2025'!J82="","",'concesión 2025'!J82)</f>
        <v/>
      </c>
      <c r="K81" s="238" t="str">
        <f>IF('concesión 2025'!K82="","",'concesión 2025'!K82)</f>
        <v/>
      </c>
      <c r="L81" s="239" t="str">
        <f>'concesión 2025'!L82</f>
        <v/>
      </c>
      <c r="M81" s="239" t="str">
        <f>'concesión 2025'!M82</f>
        <v/>
      </c>
      <c r="N81" s="61">
        <f>'concesión 2025'!N82</f>
        <v>0</v>
      </c>
      <c r="O81" s="240">
        <f>'concesión 2025'!O82</f>
        <v>0</v>
      </c>
      <c r="P81" s="241" t="str">
        <f t="shared" si="18"/>
        <v/>
      </c>
      <c r="Q81" s="242" t="str">
        <f t="shared" si="19"/>
        <v/>
      </c>
      <c r="R81" s="243" t="str">
        <f t="shared" si="20"/>
        <v/>
      </c>
      <c r="S81" s="244" t="str">
        <f t="shared" si="21"/>
        <v/>
      </c>
      <c r="T81" s="244" t="str">
        <f t="shared" si="22"/>
        <v/>
      </c>
      <c r="U81" s="245">
        <f>IF($S81="",0,IF(ISBLANK($T81)=TRUE(),360,DAYS360($S81,$T81)+1)+IF(DAY($T81)=31,VLOOKUP(MONTH($T81),formula!$B$1:$D$12,3))+IF(AND(MONTH($T81)=2,DAY($T81)=28),2,0))-Z81-AA81</f>
        <v>0</v>
      </c>
      <c r="V81" s="246">
        <f t="shared" si="17"/>
        <v>0</v>
      </c>
      <c r="W81" s="247">
        <f t="shared" si="23"/>
        <v>0</v>
      </c>
      <c r="X81" s="248">
        <f t="shared" si="24"/>
        <v>0</v>
      </c>
      <c r="Y81" s="249"/>
      <c r="Z81" s="250"/>
      <c r="AA81" s="251"/>
      <c r="AB81" s="252"/>
      <c r="AC81" s="253"/>
    </row>
    <row r="82" spans="1:1024" x14ac:dyDescent="0.25">
      <c r="A82" s="231" t="str">
        <f>IF('concesión 2025'!A83="","",'concesión 2025'!A83)</f>
        <v/>
      </c>
      <c r="B82" s="232" t="str">
        <f>IF('concesión 2025'!B83="","",'concesión 2025'!B83)</f>
        <v/>
      </c>
      <c r="C82" s="233" t="str">
        <f>IF('concesión 2025'!C83="","",'concesión 2025'!C83)</f>
        <v/>
      </c>
      <c r="D82" s="233" t="str">
        <f>IF('concesión 2025'!D83="","",'concesión 2025'!D83)</f>
        <v/>
      </c>
      <c r="E82" s="234" t="str">
        <f>IF('concesión 2025'!E83="","",'concesión 2025'!E83)</f>
        <v/>
      </c>
      <c r="F82" s="235" t="str">
        <f>IF('concesión 2025'!F83="","",'concesión 2025'!F83)</f>
        <v/>
      </c>
      <c r="G82" s="236" t="str">
        <f>IF('concesión 2025'!G83="","",'concesión 2025'!G83)</f>
        <v/>
      </c>
      <c r="H82" s="236" t="str">
        <f>IF('concesión 2025'!H83="","",'concesión 2025'!H83)</f>
        <v/>
      </c>
      <c r="I82" s="237" t="str">
        <f>IF('concesión 2025'!I83="","",'concesión 2025'!I83)</f>
        <v/>
      </c>
      <c r="J82" s="237" t="str">
        <f>IF('concesión 2025'!J83="","",'concesión 2025'!J83)</f>
        <v/>
      </c>
      <c r="K82" s="238" t="str">
        <f>IF('concesión 2025'!K83="","",'concesión 2025'!K83)</f>
        <v/>
      </c>
      <c r="L82" s="239" t="str">
        <f>'concesión 2025'!L83</f>
        <v/>
      </c>
      <c r="M82" s="239" t="str">
        <f>'concesión 2025'!M83</f>
        <v/>
      </c>
      <c r="N82" s="61">
        <f>'concesión 2025'!N83</f>
        <v>0</v>
      </c>
      <c r="O82" s="240">
        <f>'concesión 2025'!O83</f>
        <v>0</v>
      </c>
      <c r="P82" s="241" t="str">
        <f t="shared" si="18"/>
        <v/>
      </c>
      <c r="Q82" s="242" t="str">
        <f t="shared" si="19"/>
        <v/>
      </c>
      <c r="R82" s="243" t="str">
        <f t="shared" si="20"/>
        <v/>
      </c>
      <c r="S82" s="244" t="str">
        <f t="shared" si="21"/>
        <v/>
      </c>
      <c r="T82" s="244" t="str">
        <f t="shared" si="22"/>
        <v/>
      </c>
      <c r="U82" s="245">
        <f>IF($S82="",0,IF(ISBLANK($T82)=TRUE(),360,DAYS360($S82,$T82)+1)+IF(DAY($T82)=31,VLOOKUP(MONTH($T82),formula!$B$1:$D$12,3))+IF(AND(MONTH($T82)=2,DAY($T82)=28),2,0))-Z82-AA82</f>
        <v>0</v>
      </c>
      <c r="V82" s="246">
        <f t="shared" si="17"/>
        <v>0</v>
      </c>
      <c r="W82" s="247">
        <f t="shared" si="23"/>
        <v>0</v>
      </c>
      <c r="X82" s="248">
        <f t="shared" si="24"/>
        <v>0</v>
      </c>
      <c r="Y82" s="249"/>
      <c r="Z82" s="250"/>
      <c r="AA82" s="251"/>
      <c r="AB82" s="252"/>
      <c r="AC82" s="253"/>
    </row>
    <row r="83" spans="1:1024" x14ac:dyDescent="0.25">
      <c r="A83" s="231" t="str">
        <f>IF('concesión 2025'!A84="","",'concesión 2025'!A84)</f>
        <v/>
      </c>
      <c r="B83" s="232" t="str">
        <f>IF('concesión 2025'!B84="","",'concesión 2025'!B84)</f>
        <v/>
      </c>
      <c r="C83" s="233" t="str">
        <f>IF('concesión 2025'!C84="","",'concesión 2025'!C84)</f>
        <v/>
      </c>
      <c r="D83" s="233" t="str">
        <f>IF('concesión 2025'!D84="","",'concesión 2025'!D84)</f>
        <v/>
      </c>
      <c r="E83" s="234" t="str">
        <f>IF('concesión 2025'!E84="","",'concesión 2025'!E84)</f>
        <v/>
      </c>
      <c r="F83" s="235" t="str">
        <f>IF('concesión 2025'!F84="","",'concesión 2025'!F84)</f>
        <v/>
      </c>
      <c r="G83" s="236" t="str">
        <f>IF('concesión 2025'!G84="","",'concesión 2025'!G84)</f>
        <v/>
      </c>
      <c r="H83" s="236" t="str">
        <f>IF('concesión 2025'!H84="","",'concesión 2025'!H84)</f>
        <v/>
      </c>
      <c r="I83" s="237" t="str">
        <f>IF('concesión 2025'!I84="","",'concesión 2025'!I84)</f>
        <v/>
      </c>
      <c r="J83" s="237" t="str">
        <f>IF('concesión 2025'!J84="","",'concesión 2025'!J84)</f>
        <v/>
      </c>
      <c r="K83" s="238" t="str">
        <f>IF('concesión 2025'!K84="","",'concesión 2025'!K84)</f>
        <v/>
      </c>
      <c r="L83" s="239" t="str">
        <f>'concesión 2025'!L84</f>
        <v/>
      </c>
      <c r="M83" s="239" t="str">
        <f>'concesión 2025'!M84</f>
        <v/>
      </c>
      <c r="N83" s="61">
        <f>'concesión 2025'!N84</f>
        <v>0</v>
      </c>
      <c r="O83" s="240">
        <f>'concesión 2025'!O84</f>
        <v>0</v>
      </c>
      <c r="P83" s="241" t="str">
        <f t="shared" si="18"/>
        <v/>
      </c>
      <c r="Q83" s="242" t="str">
        <f t="shared" si="19"/>
        <v/>
      </c>
      <c r="R83" s="243" t="str">
        <f t="shared" si="20"/>
        <v/>
      </c>
      <c r="S83" s="244" t="str">
        <f t="shared" si="21"/>
        <v/>
      </c>
      <c r="T83" s="244" t="str">
        <f t="shared" si="22"/>
        <v/>
      </c>
      <c r="U83" s="245">
        <f>IF($S83="",0,IF(ISBLANK($T83)=TRUE(),360,DAYS360($S83,$T83)+1)+IF(DAY($T83)=31,VLOOKUP(MONTH($T83),formula!$B$1:$D$12,3))+IF(AND(MONTH($T83)=2,DAY($T83)=28),2,0))-Z83-AA83</f>
        <v>0</v>
      </c>
      <c r="V83" s="246">
        <f t="shared" si="17"/>
        <v>0</v>
      </c>
      <c r="W83" s="247">
        <f t="shared" si="23"/>
        <v>0</v>
      </c>
      <c r="X83" s="248">
        <f t="shared" si="24"/>
        <v>0</v>
      </c>
      <c r="Y83" s="249"/>
      <c r="Z83" s="250"/>
      <c r="AA83" s="251"/>
      <c r="AB83" s="252"/>
      <c r="AC83" s="253"/>
    </row>
    <row r="84" spans="1:1024" x14ac:dyDescent="0.25">
      <c r="A84" s="231" t="str">
        <f>IF('concesión 2025'!A85="","",'concesión 2025'!A85)</f>
        <v/>
      </c>
      <c r="B84" s="232" t="str">
        <f>IF('concesión 2025'!B85="","",'concesión 2025'!B85)</f>
        <v/>
      </c>
      <c r="C84" s="233" t="str">
        <f>IF('concesión 2025'!C85="","",'concesión 2025'!C85)</f>
        <v/>
      </c>
      <c r="D84" s="233" t="str">
        <f>IF('concesión 2025'!D85="","",'concesión 2025'!D85)</f>
        <v/>
      </c>
      <c r="E84" s="234" t="str">
        <f>IF('concesión 2025'!E85="","",'concesión 2025'!E85)</f>
        <v/>
      </c>
      <c r="F84" s="235" t="str">
        <f>IF('concesión 2025'!F85="","",'concesión 2025'!F85)</f>
        <v/>
      </c>
      <c r="G84" s="236" t="str">
        <f>IF('concesión 2025'!G85="","",'concesión 2025'!G85)</f>
        <v/>
      </c>
      <c r="H84" s="236" t="str">
        <f>IF('concesión 2025'!H85="","",'concesión 2025'!H85)</f>
        <v/>
      </c>
      <c r="I84" s="237" t="str">
        <f>IF('concesión 2025'!I85="","",'concesión 2025'!I85)</f>
        <v/>
      </c>
      <c r="J84" s="237" t="str">
        <f>IF('concesión 2025'!J85="","",'concesión 2025'!J85)</f>
        <v/>
      </c>
      <c r="K84" s="238" t="str">
        <f>IF('concesión 2025'!K85="","",'concesión 2025'!K85)</f>
        <v/>
      </c>
      <c r="L84" s="239" t="str">
        <f>'concesión 2025'!L85</f>
        <v/>
      </c>
      <c r="M84" s="239" t="str">
        <f>'concesión 2025'!M85</f>
        <v/>
      </c>
      <c r="N84" s="61">
        <f>'concesión 2025'!N85</f>
        <v>0</v>
      </c>
      <c r="O84" s="240">
        <f>'concesión 2025'!O85</f>
        <v>0</v>
      </c>
      <c r="P84" s="241" t="str">
        <f t="shared" si="18"/>
        <v/>
      </c>
      <c r="Q84" s="242" t="str">
        <f t="shared" si="19"/>
        <v/>
      </c>
      <c r="R84" s="243" t="str">
        <f t="shared" si="20"/>
        <v/>
      </c>
      <c r="S84" s="244" t="str">
        <f t="shared" si="21"/>
        <v/>
      </c>
      <c r="T84" s="244" t="str">
        <f t="shared" si="22"/>
        <v/>
      </c>
      <c r="U84" s="245">
        <f>IF($S84="",0,IF(ISBLANK($T84)=TRUE(),360,DAYS360($S84,$T84)+1)+IF(DAY($T84)=31,VLOOKUP(MONTH($T84),formula!$B$1:$D$12,3))+IF(AND(MONTH($T84)=2,DAY($T84)=28),2,0))-Z84-AA84</f>
        <v>0</v>
      </c>
      <c r="V84" s="246">
        <f t="shared" si="17"/>
        <v>0</v>
      </c>
      <c r="W84" s="247">
        <f t="shared" si="23"/>
        <v>0</v>
      </c>
      <c r="X84" s="248">
        <f t="shared" si="24"/>
        <v>0</v>
      </c>
      <c r="Y84" s="249"/>
      <c r="Z84" s="250"/>
      <c r="AA84" s="251"/>
      <c r="AB84" s="252"/>
      <c r="AC84" s="253"/>
    </row>
    <row r="85" spans="1:1024" x14ac:dyDescent="0.25">
      <c r="A85" s="231" t="str">
        <f>IF('concesión 2025'!A86="","",'concesión 2025'!A86)</f>
        <v/>
      </c>
      <c r="B85" s="232" t="str">
        <f>IF('concesión 2025'!B86="","",'concesión 2025'!B86)</f>
        <v/>
      </c>
      <c r="C85" s="233" t="str">
        <f>IF('concesión 2025'!C86="","",'concesión 2025'!C86)</f>
        <v/>
      </c>
      <c r="D85" s="233" t="str">
        <f>IF('concesión 2025'!D86="","",'concesión 2025'!D86)</f>
        <v/>
      </c>
      <c r="E85" s="234" t="str">
        <f>IF('concesión 2025'!E86="","",'concesión 2025'!E86)</f>
        <v/>
      </c>
      <c r="F85" s="235" t="str">
        <f>IF('concesión 2025'!F86="","",'concesión 2025'!F86)</f>
        <v/>
      </c>
      <c r="G85" s="236" t="str">
        <f>IF('concesión 2025'!G86="","",'concesión 2025'!G86)</f>
        <v/>
      </c>
      <c r="H85" s="236" t="str">
        <f>IF('concesión 2025'!H86="","",'concesión 2025'!H86)</f>
        <v/>
      </c>
      <c r="I85" s="237" t="str">
        <f>IF('concesión 2025'!I86="","",'concesión 2025'!I86)</f>
        <v/>
      </c>
      <c r="J85" s="237" t="str">
        <f>IF('concesión 2025'!J86="","",'concesión 2025'!J86)</f>
        <v/>
      </c>
      <c r="K85" s="238" t="str">
        <f>IF('concesión 2025'!K86="","",'concesión 2025'!K86)</f>
        <v/>
      </c>
      <c r="L85" s="239" t="str">
        <f>'concesión 2025'!L86</f>
        <v/>
      </c>
      <c r="M85" s="239" t="str">
        <f>'concesión 2025'!M86</f>
        <v/>
      </c>
      <c r="N85" s="61">
        <f>'concesión 2025'!N86</f>
        <v>0</v>
      </c>
      <c r="O85" s="240">
        <f>'concesión 2025'!O86</f>
        <v>0</v>
      </c>
      <c r="P85" s="241" t="str">
        <f t="shared" si="18"/>
        <v/>
      </c>
      <c r="Q85" s="242" t="str">
        <f t="shared" si="19"/>
        <v/>
      </c>
      <c r="R85" s="243" t="str">
        <f t="shared" si="20"/>
        <v/>
      </c>
      <c r="S85" s="244" t="str">
        <f t="shared" si="21"/>
        <v/>
      </c>
      <c r="T85" s="244" t="str">
        <f t="shared" si="22"/>
        <v/>
      </c>
      <c r="U85" s="245">
        <f>IF($S85="",0,IF(ISBLANK($T85)=TRUE(),360,DAYS360($S85,$T85)+1)+IF(DAY($T85)=31,VLOOKUP(MONTH($T85),formula!$B$1:$D$12,3))+IF(AND(MONTH($T85)=2,DAY($T85)=28),2,0))-Z85-AA85</f>
        <v>0</v>
      </c>
      <c r="V85" s="246">
        <f t="shared" si="17"/>
        <v>0</v>
      </c>
      <c r="W85" s="247">
        <f t="shared" si="23"/>
        <v>0</v>
      </c>
      <c r="X85" s="248">
        <f t="shared" si="24"/>
        <v>0</v>
      </c>
      <c r="Y85" s="249"/>
      <c r="Z85" s="250"/>
      <c r="AA85" s="251"/>
      <c r="AB85" s="252"/>
      <c r="AC85" s="253"/>
    </row>
    <row r="86" spans="1:1024" x14ac:dyDescent="0.25">
      <c r="A86" s="231" t="str">
        <f>IF('concesión 2025'!A87="","",'concesión 2025'!A87)</f>
        <v/>
      </c>
      <c r="B86" s="232" t="str">
        <f>IF('concesión 2025'!B87="","",'concesión 2025'!B87)</f>
        <v/>
      </c>
      <c r="C86" s="233" t="str">
        <f>IF('concesión 2025'!C87="","",'concesión 2025'!C87)</f>
        <v/>
      </c>
      <c r="D86" s="233" t="str">
        <f>IF('concesión 2025'!D87="","",'concesión 2025'!D87)</f>
        <v/>
      </c>
      <c r="E86" s="234" t="str">
        <f>IF('concesión 2025'!E87="","",'concesión 2025'!E87)</f>
        <v/>
      </c>
      <c r="F86" s="235" t="str">
        <f>IF('concesión 2025'!F87="","",'concesión 2025'!F87)</f>
        <v/>
      </c>
      <c r="G86" s="236" t="str">
        <f>IF('concesión 2025'!G87="","",'concesión 2025'!G87)</f>
        <v/>
      </c>
      <c r="H86" s="236" t="str">
        <f>IF('concesión 2025'!H87="","",'concesión 2025'!H87)</f>
        <v/>
      </c>
      <c r="I86" s="237" t="str">
        <f>IF('concesión 2025'!I87="","",'concesión 2025'!I87)</f>
        <v/>
      </c>
      <c r="J86" s="237" t="str">
        <f>IF('concesión 2025'!J87="","",'concesión 2025'!J87)</f>
        <v/>
      </c>
      <c r="K86" s="238" t="str">
        <f>IF('concesión 2025'!K87="","",'concesión 2025'!K87)</f>
        <v/>
      </c>
      <c r="L86" s="239" t="str">
        <f>'concesión 2025'!L87</f>
        <v/>
      </c>
      <c r="M86" s="239" t="str">
        <f>'concesión 2025'!M87</f>
        <v/>
      </c>
      <c r="N86" s="61">
        <f>'concesión 2025'!N87</f>
        <v>0</v>
      </c>
      <c r="O86" s="240">
        <f>'concesión 2025'!O87</f>
        <v>0</v>
      </c>
      <c r="P86" s="241" t="str">
        <f t="shared" si="18"/>
        <v/>
      </c>
      <c r="Q86" s="242" t="str">
        <f t="shared" si="19"/>
        <v/>
      </c>
      <c r="R86" s="243" t="str">
        <f t="shared" si="20"/>
        <v/>
      </c>
      <c r="S86" s="244" t="str">
        <f t="shared" si="21"/>
        <v/>
      </c>
      <c r="T86" s="244" t="str">
        <f t="shared" si="22"/>
        <v/>
      </c>
      <c r="U86" s="245">
        <f>IF($S86="",0,IF(ISBLANK($T86)=TRUE(),360,DAYS360($S86,$T86)+1)+IF(DAY($T86)=31,VLOOKUP(MONTH($T86),formula!$B$1:$D$12,3))+IF(AND(MONTH($T86)=2,DAY($T86)=28),2,0))-Z86-AA86</f>
        <v>0</v>
      </c>
      <c r="V86" s="246">
        <f t="shared" si="17"/>
        <v>0</v>
      </c>
      <c r="W86" s="247">
        <f t="shared" si="23"/>
        <v>0</v>
      </c>
      <c r="X86" s="248">
        <f t="shared" si="24"/>
        <v>0</v>
      </c>
      <c r="Y86" s="249"/>
      <c r="Z86" s="250"/>
      <c r="AA86" s="251"/>
      <c r="AB86" s="252"/>
      <c r="AC86" s="253"/>
    </row>
    <row r="87" spans="1:1024" x14ac:dyDescent="0.25">
      <c r="A87" s="231" t="str">
        <f>IF('concesión 2025'!A88="","",'concesión 2025'!A88)</f>
        <v/>
      </c>
      <c r="B87" s="232" t="str">
        <f>IF('concesión 2025'!B88="","",'concesión 2025'!B88)</f>
        <v/>
      </c>
      <c r="C87" s="233" t="str">
        <f>IF('concesión 2025'!C88="","",'concesión 2025'!C88)</f>
        <v/>
      </c>
      <c r="D87" s="233" t="str">
        <f>IF('concesión 2025'!D88="","",'concesión 2025'!D88)</f>
        <v/>
      </c>
      <c r="E87" s="234" t="str">
        <f>IF('concesión 2025'!E88="","",'concesión 2025'!E88)</f>
        <v/>
      </c>
      <c r="F87" s="235" t="str">
        <f>IF('concesión 2025'!F88="","",'concesión 2025'!F88)</f>
        <v/>
      </c>
      <c r="G87" s="236" t="str">
        <f>IF('concesión 2025'!G88="","",'concesión 2025'!G88)</f>
        <v/>
      </c>
      <c r="H87" s="236" t="str">
        <f>IF('concesión 2025'!H88="","",'concesión 2025'!H88)</f>
        <v/>
      </c>
      <c r="I87" s="237" t="str">
        <f>IF('concesión 2025'!I88="","",'concesión 2025'!I88)</f>
        <v/>
      </c>
      <c r="J87" s="237" t="str">
        <f>IF('concesión 2025'!J88="","",'concesión 2025'!J88)</f>
        <v/>
      </c>
      <c r="K87" s="238" t="str">
        <f>IF('concesión 2025'!K88="","",'concesión 2025'!K88)</f>
        <v/>
      </c>
      <c r="L87" s="239" t="str">
        <f>'concesión 2025'!L88</f>
        <v/>
      </c>
      <c r="M87" s="239" t="str">
        <f>'concesión 2025'!M88</f>
        <v/>
      </c>
      <c r="N87" s="61">
        <f>'concesión 2025'!N88</f>
        <v>0</v>
      </c>
      <c r="O87" s="240">
        <f>'concesión 2025'!O88</f>
        <v>0</v>
      </c>
      <c r="P87" s="241" t="str">
        <f t="shared" si="18"/>
        <v/>
      </c>
      <c r="Q87" s="242" t="str">
        <f t="shared" si="19"/>
        <v/>
      </c>
      <c r="R87" s="243" t="str">
        <f t="shared" si="20"/>
        <v/>
      </c>
      <c r="S87" s="244" t="str">
        <f t="shared" si="21"/>
        <v/>
      </c>
      <c r="T87" s="244" t="str">
        <f t="shared" si="22"/>
        <v/>
      </c>
      <c r="U87" s="245">
        <f>IF($S87="",0,IF(ISBLANK($T87)=TRUE(),360,DAYS360($S87,$T87)+1)+IF(DAY($T87)=31,VLOOKUP(MONTH($T87),formula!$B$1:$D$12,3))+IF(AND(MONTH($T87)=2,DAY($T87)=28),2,0))-Z87-AA87</f>
        <v>0</v>
      </c>
      <c r="V87" s="246">
        <f t="shared" si="17"/>
        <v>0</v>
      </c>
      <c r="W87" s="247">
        <f t="shared" si="23"/>
        <v>0</v>
      </c>
      <c r="X87" s="248">
        <f t="shared" si="24"/>
        <v>0</v>
      </c>
      <c r="Y87" s="249"/>
      <c r="Z87" s="250"/>
      <c r="AA87" s="251"/>
      <c r="AB87" s="252"/>
      <c r="AC87" s="253"/>
    </row>
    <row r="88" spans="1:1024" ht="15.75" thickBot="1" x14ac:dyDescent="0.3">
      <c r="A88" s="231" t="str">
        <f>IF('concesión 2025'!A89="","",'concesión 2025'!A89)</f>
        <v/>
      </c>
      <c r="B88" s="232" t="str">
        <f>IF('concesión 2025'!B89="","",'concesión 2025'!B89)</f>
        <v/>
      </c>
      <c r="C88" s="233" t="str">
        <f>IF('concesión 2025'!C89="","",'concesión 2025'!C89)</f>
        <v/>
      </c>
      <c r="D88" s="233" t="str">
        <f>IF('concesión 2025'!D89="","",'concesión 2025'!D89)</f>
        <v/>
      </c>
      <c r="E88" s="234" t="str">
        <f>IF('concesión 2025'!E89="","",'concesión 2025'!E89)</f>
        <v/>
      </c>
      <c r="F88" s="235" t="str">
        <f>IF('concesión 2025'!F89="","",'concesión 2025'!F89)</f>
        <v/>
      </c>
      <c r="G88" s="236" t="str">
        <f>IF('concesión 2025'!G89="","",'concesión 2025'!G89)</f>
        <v/>
      </c>
      <c r="H88" s="236" t="str">
        <f>IF('concesión 2025'!H89="","",'concesión 2025'!H89)</f>
        <v/>
      </c>
      <c r="I88" s="237" t="str">
        <f>IF('concesión 2025'!I89="","",'concesión 2025'!I89)</f>
        <v/>
      </c>
      <c r="J88" s="237" t="str">
        <f>IF('concesión 2025'!J89="","",'concesión 2025'!J89)</f>
        <v/>
      </c>
      <c r="K88" s="238" t="str">
        <f>IF('concesión 2025'!K89="","",'concesión 2025'!K89)</f>
        <v/>
      </c>
      <c r="L88" s="239" t="str">
        <f>'concesión 2025'!L89</f>
        <v/>
      </c>
      <c r="M88" s="239" t="str">
        <f>'concesión 2025'!M89</f>
        <v/>
      </c>
      <c r="N88" s="61">
        <f>'concesión 2025'!N89</f>
        <v>0</v>
      </c>
      <c r="O88" s="240">
        <f>'concesión 2025'!O89</f>
        <v>0</v>
      </c>
      <c r="P88" s="241" t="str">
        <f t="shared" si="18"/>
        <v/>
      </c>
      <c r="Q88" s="242" t="str">
        <f t="shared" si="19"/>
        <v/>
      </c>
      <c r="R88" s="243" t="str">
        <f t="shared" si="20"/>
        <v/>
      </c>
      <c r="S88" s="244" t="str">
        <f t="shared" si="21"/>
        <v/>
      </c>
      <c r="T88" s="244" t="str">
        <f t="shared" si="22"/>
        <v/>
      </c>
      <c r="U88" s="245">
        <f>IF($S88="",0,IF(ISBLANK($T88)=TRUE(),360,DAYS360($S88,$T88)+1)+IF(DAY($T88)=31,VLOOKUP(MONTH($T88),formula!$B$1:$D$12,3))+IF(AND(MONTH($T88)=2,DAY($T88)=28),2,0))-Z88-AA88</f>
        <v>0</v>
      </c>
      <c r="V88" s="246">
        <f t="shared" si="17"/>
        <v>0</v>
      </c>
      <c r="W88" s="247">
        <f t="shared" si="23"/>
        <v>0</v>
      </c>
      <c r="X88" s="248">
        <f t="shared" si="24"/>
        <v>0</v>
      </c>
      <c r="Y88" s="249"/>
      <c r="Z88" s="250"/>
      <c r="AA88" s="251"/>
      <c r="AB88" s="252"/>
      <c r="AC88" s="253"/>
    </row>
    <row r="89" spans="1:1024" s="267" customFormat="1" ht="29.25" customHeight="1" thickTop="1" thickBot="1" x14ac:dyDescent="0.3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6"/>
      <c r="L89" s="257"/>
      <c r="M89" s="258"/>
      <c r="N89" s="61"/>
      <c r="O89" s="259">
        <f>SUM(O29:O88)</f>
        <v>0</v>
      </c>
      <c r="P89" s="260"/>
      <c r="Q89" s="261"/>
      <c r="R89" s="261"/>
      <c r="S89" s="262" t="s">
        <v>115</v>
      </c>
      <c r="T89" s="262"/>
      <c r="U89" s="262"/>
      <c r="V89" s="263">
        <f>SUM(V29:V88)</f>
        <v>0</v>
      </c>
      <c r="W89" s="264">
        <f>SUM(W29:W88)</f>
        <v>0</v>
      </c>
      <c r="X89" s="265">
        <f>SUM(X29:X88)</f>
        <v>0</v>
      </c>
      <c r="Y89" s="4"/>
      <c r="Z89" s="4"/>
      <c r="AA89" s="4"/>
      <c r="AB89" s="4"/>
      <c r="AC89" s="266"/>
      <c r="AD89" s="266"/>
      <c r="AE89" s="266"/>
      <c r="AF89" s="266"/>
      <c r="AMJ89"/>
    </row>
    <row r="90" spans="1:1024" ht="12" customHeight="1" x14ac:dyDescent="0.25">
      <c r="A90" s="268"/>
      <c r="B90" s="268"/>
      <c r="C90" s="268"/>
      <c r="D90" s="268"/>
      <c r="E90" s="268"/>
      <c r="F90" s="269"/>
      <c r="G90" s="269"/>
      <c r="H90" s="269"/>
      <c r="I90" s="269"/>
      <c r="J90" s="269"/>
      <c r="K90" s="92"/>
      <c r="L90" s="120"/>
      <c r="M90" s="120"/>
      <c r="N90" s="121"/>
      <c r="O90" s="120"/>
      <c r="P90" s="120"/>
      <c r="Q90" s="120"/>
      <c r="R90" s="121"/>
    </row>
    <row r="91" spans="1:1024" ht="12" customHeight="1" x14ac:dyDescent="0.25">
      <c r="A91" s="268"/>
      <c r="B91" s="268"/>
      <c r="C91" s="268"/>
      <c r="D91" s="268"/>
      <c r="E91" s="268"/>
      <c r="F91" s="269"/>
      <c r="G91" s="269"/>
      <c r="H91" s="269"/>
      <c r="I91" s="269"/>
      <c r="J91" s="269"/>
      <c r="K91" s="92"/>
      <c r="L91" s="120"/>
      <c r="M91" s="120"/>
      <c r="N91" s="121"/>
      <c r="O91" s="120"/>
      <c r="P91" s="120"/>
      <c r="Q91" s="120"/>
      <c r="R91" s="121"/>
    </row>
    <row r="92" spans="1:1024" ht="12" customHeight="1" x14ac:dyDescent="0.25">
      <c r="A92" s="270"/>
      <c r="B92" s="271"/>
      <c r="C92" s="269"/>
      <c r="D92" s="269"/>
      <c r="E92" s="269"/>
      <c r="F92" s="269"/>
      <c r="G92" s="269"/>
      <c r="H92" s="269"/>
      <c r="I92" s="271"/>
      <c r="J92" s="271"/>
      <c r="K92" s="92"/>
      <c r="R92" s="121"/>
    </row>
    <row r="93" spans="1:1024" ht="38.25" customHeight="1" x14ac:dyDescent="0.3">
      <c r="A93" s="5"/>
      <c r="C93" s="712" t="s">
        <v>76</v>
      </c>
      <c r="D93" s="712"/>
      <c r="E93" s="712"/>
      <c r="F93" s="712"/>
      <c r="G93" s="712"/>
      <c r="H93" s="712"/>
      <c r="I93" s="712"/>
      <c r="J93" s="91"/>
      <c r="K93" s="92"/>
      <c r="L93" s="713" t="s">
        <v>116</v>
      </c>
      <c r="M93" s="713"/>
      <c r="N93" s="272" t="s">
        <v>79</v>
      </c>
      <c r="O93" s="273" t="s">
        <v>80</v>
      </c>
      <c r="P93" s="273" t="s">
        <v>117</v>
      </c>
      <c r="Q93" s="274" t="s">
        <v>82</v>
      </c>
    </row>
    <row r="94" spans="1:1024" ht="25.5" customHeight="1" x14ac:dyDescent="0.25">
      <c r="A94" s="5"/>
      <c r="C94" s="714"/>
      <c r="D94" s="714"/>
      <c r="E94" s="714"/>
      <c r="F94" s="714"/>
      <c r="G94" s="714"/>
      <c r="H94" s="714"/>
      <c r="I94" s="714"/>
      <c r="J94" s="5"/>
      <c r="K94" s="5"/>
      <c r="L94" s="708" t="s">
        <v>118</v>
      </c>
      <c r="M94" s="708"/>
      <c r="N94" s="275">
        <f>COUNTIF(O29:O88,"&gt;0")</f>
        <v>0</v>
      </c>
      <c r="O94" s="276">
        <f>+R22</f>
        <v>0</v>
      </c>
      <c r="P94" s="276">
        <f>+O89</f>
        <v>0</v>
      </c>
      <c r="Q94" s="277">
        <f>IF($O94&gt;$P94,$P94,$O94)</f>
        <v>0</v>
      </c>
      <c r="V94" s="136"/>
      <c r="W94" s="2"/>
    </row>
    <row r="95" spans="1:1024" ht="21.75" customHeight="1" x14ac:dyDescent="0.25">
      <c r="A95" s="5"/>
      <c r="C95" s="278" t="s">
        <v>77</v>
      </c>
      <c r="D95" s="278"/>
      <c r="E95" s="278"/>
      <c r="F95" s="278"/>
      <c r="G95" s="278"/>
      <c r="H95" s="278"/>
      <c r="I95" s="279"/>
      <c r="J95" s="5"/>
      <c r="K95" s="5"/>
      <c r="L95" s="708" t="s">
        <v>119</v>
      </c>
      <c r="M95" s="708"/>
      <c r="N95" s="275">
        <f>COUNTIF(U29:U88,"&gt;0")</f>
        <v>0</v>
      </c>
      <c r="O95" s="276">
        <f>+X22</f>
        <v>0</v>
      </c>
      <c r="P95" s="276">
        <f>+V89</f>
        <v>0</v>
      </c>
      <c r="Q95" s="277">
        <f>IF($O95&gt;$P95,$P95,$O95)</f>
        <v>0</v>
      </c>
      <c r="V95" s="136"/>
      <c r="W95" s="2"/>
    </row>
    <row r="96" spans="1:1024" ht="33.75" customHeight="1" x14ac:dyDescent="0.25">
      <c r="C96" s="709"/>
      <c r="D96" s="709"/>
      <c r="E96" s="709"/>
      <c r="F96" s="709"/>
      <c r="G96" s="709"/>
      <c r="H96" s="709"/>
      <c r="I96" s="709"/>
      <c r="J96" s="5"/>
      <c r="K96" s="5"/>
      <c r="L96" s="710" t="s">
        <v>120</v>
      </c>
      <c r="M96" s="710"/>
      <c r="N96" s="280">
        <f>+N95-N94</f>
        <v>0</v>
      </c>
      <c r="O96" s="281">
        <f>+O95-O94</f>
        <v>0</v>
      </c>
      <c r="P96" s="281">
        <f>+P95-P94</f>
        <v>0</v>
      </c>
      <c r="Q96" s="281">
        <f>+Q95-Q94</f>
        <v>0</v>
      </c>
      <c r="V96" s="136"/>
      <c r="W96" s="2"/>
    </row>
    <row r="97" spans="3:23" ht="46.15" customHeight="1" x14ac:dyDescent="0.25">
      <c r="C97" s="709"/>
      <c r="D97" s="709"/>
      <c r="E97" s="709"/>
      <c r="F97" s="709"/>
      <c r="G97" s="709"/>
      <c r="H97" s="709"/>
      <c r="I97" s="709"/>
      <c r="J97" s="5"/>
      <c r="K97" s="5"/>
      <c r="V97" s="136"/>
      <c r="W97" s="2"/>
    </row>
  </sheetData>
  <mergeCells count="71">
    <mergeCell ref="Z27:AA27"/>
    <mergeCell ref="C93:I93"/>
    <mergeCell ref="L93:M93"/>
    <mergeCell ref="C94:I94"/>
    <mergeCell ref="L94:M94"/>
    <mergeCell ref="U27:U28"/>
    <mergeCell ref="V27:V28"/>
    <mergeCell ref="W27:W28"/>
    <mergeCell ref="X27:X28"/>
    <mergeCell ref="Y27:Y28"/>
    <mergeCell ref="O27:O28"/>
    <mergeCell ref="P27:P28"/>
    <mergeCell ref="Q27:Q28"/>
    <mergeCell ref="L26:O26"/>
    <mergeCell ref="P26:W26"/>
    <mergeCell ref="L95:M95"/>
    <mergeCell ref="C96:I97"/>
    <mergeCell ref="L96:M96"/>
    <mergeCell ref="AB26:AB28"/>
    <mergeCell ref="A27:A28"/>
    <mergeCell ref="B27:B28"/>
    <mergeCell ref="C27:C28"/>
    <mergeCell ref="D27:E27"/>
    <mergeCell ref="F27:F28"/>
    <mergeCell ref="G27:G28"/>
    <mergeCell ref="H27:H28"/>
    <mergeCell ref="I27:I28"/>
    <mergeCell ref="J27:J28"/>
    <mergeCell ref="K27:K28"/>
    <mergeCell ref="L27:M27"/>
    <mergeCell ref="N27:N28"/>
    <mergeCell ref="R27:R28"/>
    <mergeCell ref="S27:T27"/>
    <mergeCell ref="A26:K26"/>
    <mergeCell ref="AA12:AA13"/>
    <mergeCell ref="AC12:AD12"/>
    <mergeCell ref="AE12:AE13"/>
    <mergeCell ref="G22:G23"/>
    <mergeCell ref="H22:I22"/>
    <mergeCell ref="X23:Y23"/>
    <mergeCell ref="S12:V12"/>
    <mergeCell ref="W12:W13"/>
    <mergeCell ref="X12:X13"/>
    <mergeCell ref="Y12:Y13"/>
    <mergeCell ref="Z12:Z13"/>
    <mergeCell ref="AB11:AB13"/>
    <mergeCell ref="AC11:AE11"/>
    <mergeCell ref="G12:G13"/>
    <mergeCell ref="H12:H13"/>
    <mergeCell ref="I12:I13"/>
    <mergeCell ref="R12:R13"/>
    <mergeCell ref="A9:J9"/>
    <mergeCell ref="S10:V10"/>
    <mergeCell ref="A11:L11"/>
    <mergeCell ref="M11:R11"/>
    <mergeCell ref="S11:AA11"/>
    <mergeCell ref="J12:J13"/>
    <mergeCell ref="K12:K13"/>
    <mergeCell ref="L12:L13"/>
    <mergeCell ref="M12:P12"/>
    <mergeCell ref="Q12:Q13"/>
    <mergeCell ref="A12:A13"/>
    <mergeCell ref="B12:B13"/>
    <mergeCell ref="C12:C13"/>
    <mergeCell ref="D12:E12"/>
    <mergeCell ref="F12:F13"/>
    <mergeCell ref="C1:P1"/>
    <mergeCell ref="C4:O4"/>
    <mergeCell ref="C5:O5"/>
    <mergeCell ref="C8:O8"/>
    <mergeCell ref="R8:X8"/>
  </mergeCells>
  <conditionalFormatting sqref="P89:R89 P90:V90 P29:V88">
    <cfRule type="expression" dxfId="1" priority="2">
      <formula>P29&lt;&gt;I29</formula>
    </cfRule>
  </conditionalFormatting>
  <conditionalFormatting sqref="V23">
    <cfRule type="expression" dxfId="0" priority="3">
      <formula>$V23&lt;&gt;$Q23</formula>
    </cfRule>
  </conditionalFormatting>
  <dataValidations count="1">
    <dataValidation allowBlank="1" showInputMessage="1" sqref="AA23:AB24 AC14:AE22" xr:uid="{00000000-0002-0000-0100-000000000000}">
      <formula1>0</formula1>
      <formula2>0</formula2>
    </dataValidation>
  </dataValidations>
  <pageMargins left="0.196527777777778" right="0.196527777777778" top="0.35416666666666702" bottom="0.31527777777777799" header="0.51180555555555496" footer="0.15763888888888899"/>
  <pageSetup paperSize="8" fitToHeight="0" orientation="landscape" horizontalDpi="300" verticalDpi="300"/>
  <headerFooter>
    <oddFooter>&amp;Rpáxina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zoomScaleNormal="100" workbookViewId="0"/>
  </sheetViews>
  <sheetFormatPr baseColWidth="10" defaultColWidth="10.85546875" defaultRowHeight="15" x14ac:dyDescent="0.25"/>
  <sheetData>
    <row r="1" spans="1:4" x14ac:dyDescent="0.25">
      <c r="A1" s="282">
        <v>40574</v>
      </c>
      <c r="B1">
        <v>1</v>
      </c>
      <c r="C1">
        <v>31</v>
      </c>
      <c r="D1">
        <v>-1</v>
      </c>
    </row>
    <row r="2" spans="1:4" x14ac:dyDescent="0.25">
      <c r="A2" s="282">
        <v>40602</v>
      </c>
      <c r="B2">
        <v>2</v>
      </c>
      <c r="C2">
        <v>29</v>
      </c>
      <c r="D2">
        <v>1</v>
      </c>
    </row>
    <row r="3" spans="1:4" x14ac:dyDescent="0.25">
      <c r="A3" s="282">
        <v>40633</v>
      </c>
      <c r="B3">
        <v>3</v>
      </c>
      <c r="C3">
        <v>31</v>
      </c>
      <c r="D3">
        <v>-1</v>
      </c>
    </row>
    <row r="4" spans="1:4" x14ac:dyDescent="0.25">
      <c r="A4" s="282">
        <v>40634</v>
      </c>
      <c r="B4">
        <v>4</v>
      </c>
      <c r="D4">
        <v>0</v>
      </c>
    </row>
    <row r="5" spans="1:4" x14ac:dyDescent="0.25">
      <c r="A5" s="282">
        <v>40694</v>
      </c>
      <c r="B5">
        <v>5</v>
      </c>
      <c r="C5">
        <v>31</v>
      </c>
      <c r="D5">
        <v>-1</v>
      </c>
    </row>
    <row r="6" spans="1:4" x14ac:dyDescent="0.25">
      <c r="A6" s="282">
        <v>40695</v>
      </c>
      <c r="B6">
        <v>6</v>
      </c>
      <c r="D6">
        <v>0</v>
      </c>
    </row>
    <row r="7" spans="1:4" x14ac:dyDescent="0.25">
      <c r="A7" s="282">
        <v>40755</v>
      </c>
      <c r="B7">
        <v>7</v>
      </c>
      <c r="C7">
        <v>31</v>
      </c>
      <c r="D7">
        <v>-1</v>
      </c>
    </row>
    <row r="8" spans="1:4" x14ac:dyDescent="0.25">
      <c r="A8" s="282">
        <v>40786</v>
      </c>
      <c r="B8">
        <v>8</v>
      </c>
      <c r="C8">
        <v>31</v>
      </c>
      <c r="D8">
        <v>-1</v>
      </c>
    </row>
    <row r="9" spans="1:4" x14ac:dyDescent="0.25">
      <c r="A9" s="282">
        <v>40787</v>
      </c>
      <c r="B9">
        <v>9</v>
      </c>
      <c r="D9">
        <v>0</v>
      </c>
    </row>
    <row r="10" spans="1:4" x14ac:dyDescent="0.25">
      <c r="A10" s="282">
        <v>40847</v>
      </c>
      <c r="B10">
        <v>10</v>
      </c>
      <c r="C10">
        <v>31</v>
      </c>
      <c r="D10">
        <v>-1</v>
      </c>
    </row>
    <row r="11" spans="1:4" x14ac:dyDescent="0.25">
      <c r="A11" s="282">
        <v>40848</v>
      </c>
      <c r="B11">
        <v>11</v>
      </c>
      <c r="D11">
        <v>0</v>
      </c>
    </row>
    <row r="12" spans="1:4" x14ac:dyDescent="0.25">
      <c r="A12" s="282">
        <v>40908</v>
      </c>
      <c r="B12">
        <v>12</v>
      </c>
      <c r="C12">
        <v>31</v>
      </c>
      <c r="D12">
        <v>-1</v>
      </c>
    </row>
  </sheetData>
  <sheetProtection password="CC5C" sheet="1" objects="1" scenarios="1"/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B9" sqref="B9"/>
    </sheetView>
  </sheetViews>
  <sheetFormatPr baseColWidth="10" defaultColWidth="11.5703125" defaultRowHeight="15" x14ac:dyDescent="0.25"/>
  <cols>
    <col min="1" max="1" width="15.85546875" customWidth="1"/>
    <col min="2" max="2" width="19.85546875" customWidth="1"/>
    <col min="3" max="3" width="15.28515625" customWidth="1"/>
    <col min="4" max="4" width="56.42578125" customWidth="1"/>
    <col min="5" max="5" width="46" customWidth="1"/>
  </cols>
  <sheetData>
    <row r="1" spans="1:5" ht="16.5" x14ac:dyDescent="0.3">
      <c r="A1" s="283" t="s">
        <v>121</v>
      </c>
      <c r="B1" s="283" t="s">
        <v>122</v>
      </c>
      <c r="C1" s="283" t="s">
        <v>123</v>
      </c>
      <c r="D1" s="284" t="s">
        <v>124</v>
      </c>
      <c r="E1" s="284" t="s">
        <v>125</v>
      </c>
    </row>
    <row r="2" spans="1:5" ht="16.5" x14ac:dyDescent="0.3">
      <c r="A2" t="s">
        <v>8</v>
      </c>
      <c r="B2" s="285"/>
      <c r="C2" s="285" t="s">
        <v>126</v>
      </c>
      <c r="D2" s="286" t="s">
        <v>127</v>
      </c>
      <c r="E2" s="285" t="s">
        <v>128</v>
      </c>
    </row>
    <row r="3" spans="1:5" ht="16.5" x14ac:dyDescent="0.3">
      <c r="A3" s="287" t="s">
        <v>129</v>
      </c>
      <c r="C3" s="287" t="s">
        <v>130</v>
      </c>
      <c r="D3" s="288" t="s">
        <v>131</v>
      </c>
      <c r="E3" s="289" t="s">
        <v>132</v>
      </c>
    </row>
    <row r="4" spans="1:5" ht="16.5" x14ac:dyDescent="0.3">
      <c r="A4" s="287" t="s">
        <v>133</v>
      </c>
      <c r="B4" t="s">
        <v>48</v>
      </c>
      <c r="C4" s="287" t="s">
        <v>134</v>
      </c>
      <c r="D4" s="288" t="s">
        <v>135</v>
      </c>
      <c r="E4" s="289" t="s">
        <v>136</v>
      </c>
    </row>
    <row r="5" spans="1:5" ht="16.5" x14ac:dyDescent="0.3">
      <c r="A5" s="283" t="s">
        <v>137</v>
      </c>
      <c r="B5" s="287" t="s">
        <v>46</v>
      </c>
      <c r="C5" s="287" t="s">
        <v>138</v>
      </c>
      <c r="E5" s="289" t="s">
        <v>139</v>
      </c>
    </row>
    <row r="6" spans="1:5" ht="16.5" x14ac:dyDescent="0.3">
      <c r="B6" s="287" t="s">
        <v>72</v>
      </c>
      <c r="C6" s="287"/>
      <c r="E6" s="289" t="s">
        <v>140</v>
      </c>
    </row>
    <row r="7" spans="1:5" ht="16.5" x14ac:dyDescent="0.3">
      <c r="A7" s="287" t="s">
        <v>45</v>
      </c>
      <c r="B7" s="287" t="s">
        <v>51</v>
      </c>
      <c r="C7" s="287"/>
    </row>
    <row r="8" spans="1:5" ht="16.5" x14ac:dyDescent="0.3">
      <c r="A8" s="287" t="s">
        <v>49</v>
      </c>
      <c r="B8" s="287" t="s">
        <v>73</v>
      </c>
      <c r="C8" s="287"/>
    </row>
    <row r="9" spans="1:5" ht="16.5" x14ac:dyDescent="0.3">
      <c r="A9" s="287"/>
      <c r="B9" s="287"/>
      <c r="C9" s="287"/>
    </row>
    <row r="10" spans="1:5" ht="16.5" x14ac:dyDescent="0.3">
      <c r="A10" s="287"/>
      <c r="C10" s="287"/>
    </row>
    <row r="11" spans="1:5" ht="16.5" x14ac:dyDescent="0.3">
      <c r="A11" s="283" t="s">
        <v>141</v>
      </c>
      <c r="B11" s="290" t="s">
        <v>142</v>
      </c>
    </row>
    <row r="12" spans="1:5" ht="16.5" x14ac:dyDescent="0.3">
      <c r="A12" s="285"/>
    </row>
    <row r="13" spans="1:5" ht="16.5" x14ac:dyDescent="0.3">
      <c r="A13" s="287" t="s">
        <v>46</v>
      </c>
    </row>
    <row r="14" spans="1:5" ht="16.5" x14ac:dyDescent="0.3">
      <c r="A14" s="287" t="s">
        <v>50</v>
      </c>
      <c r="C14" s="291">
        <v>43889</v>
      </c>
    </row>
    <row r="15" spans="1:5" ht="16.5" x14ac:dyDescent="0.3">
      <c r="A15" s="287" t="s">
        <v>52</v>
      </c>
    </row>
    <row r="16" spans="1:5" ht="16.5" x14ac:dyDescent="0.3">
      <c r="A16" s="283" t="s">
        <v>143</v>
      </c>
    </row>
    <row r="18" spans="1:1" x14ac:dyDescent="0.25">
      <c r="A18" t="s">
        <v>47</v>
      </c>
    </row>
    <row r="19" spans="1:1" x14ac:dyDescent="0.25">
      <c r="A19" t="s">
        <v>53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03"/>
  <sheetViews>
    <sheetView topLeftCell="H14" zoomScale="70" zoomScaleNormal="70" workbookViewId="0">
      <selection activeCell="P21" sqref="P21"/>
    </sheetView>
  </sheetViews>
  <sheetFormatPr baseColWidth="10" defaultColWidth="11.42578125" defaultRowHeight="15" x14ac:dyDescent="0.25"/>
  <cols>
    <col min="1" max="1" width="15.28515625" style="292" customWidth="1"/>
    <col min="2" max="2" width="9.85546875" style="292" customWidth="1"/>
    <col min="3" max="3" width="9.28515625" style="293" customWidth="1"/>
    <col min="4" max="4" width="8" style="293" customWidth="1"/>
    <col min="5" max="6" width="9.140625" style="293" customWidth="1"/>
    <col min="7" max="7" width="11.42578125" style="294"/>
    <col min="8" max="8" width="14.140625" style="293" customWidth="1"/>
    <col min="9" max="9" width="13" style="293" customWidth="1"/>
    <col min="10" max="10" width="14.140625" style="293" customWidth="1"/>
    <col min="11" max="11" width="11.140625" style="295" customWidth="1"/>
    <col min="12" max="12" width="11.85546875" style="296" customWidth="1"/>
    <col min="13" max="13" width="13" style="293" customWidth="1"/>
    <col min="14" max="14" width="13.5703125" style="293" customWidth="1"/>
    <col min="15" max="15" width="13" style="293" customWidth="1"/>
    <col min="16" max="16" width="13" style="296" customWidth="1"/>
    <col min="17" max="17" width="11.28515625" style="296" customWidth="1"/>
    <col min="18" max="18" width="10.42578125" style="294" customWidth="1"/>
    <col min="19" max="19" width="3.28515625" style="294" customWidth="1"/>
    <col min="20" max="20" width="16.5703125" style="294" customWidth="1"/>
    <col min="21" max="21" width="10.85546875" style="297" customWidth="1"/>
    <col min="22" max="22" width="11.140625" style="293" customWidth="1"/>
    <col min="23" max="23" width="8.5703125" style="294" customWidth="1"/>
    <col min="24" max="24" width="7.7109375" style="298" customWidth="1"/>
    <col min="25" max="25" width="8.140625" style="294" customWidth="1"/>
    <col min="26" max="27" width="11.28515625" style="293" customWidth="1"/>
    <col min="28" max="28" width="13" style="293" customWidth="1"/>
    <col min="29" max="29" width="12.7109375" style="294" customWidth="1"/>
    <col min="30" max="30" width="13.28515625" style="294" customWidth="1"/>
    <col min="31" max="31" width="13.42578125" style="294" customWidth="1"/>
    <col min="32" max="32" width="15" style="294" customWidth="1"/>
    <col min="33" max="33" width="12.140625" style="294" customWidth="1"/>
    <col min="34" max="34" width="14" style="294" customWidth="1"/>
    <col min="35" max="35" width="12.140625" style="294" customWidth="1"/>
    <col min="36" max="36" width="14" style="294" customWidth="1"/>
    <col min="37" max="37" width="13" style="294" customWidth="1"/>
    <col min="38" max="38" width="13.42578125" style="294" customWidth="1"/>
    <col min="39" max="39" width="13.28515625" style="294" customWidth="1"/>
    <col min="40" max="40" width="12.5703125" style="294" customWidth="1"/>
    <col min="41" max="41" width="14.140625" style="294" customWidth="1"/>
    <col min="42" max="42" width="13" style="294" customWidth="1"/>
    <col min="43" max="43" width="13.5703125" style="294" customWidth="1"/>
    <col min="44" max="44" width="13.140625" style="294" customWidth="1"/>
    <col min="45" max="45" width="3.28515625" style="294" customWidth="1"/>
    <col min="46" max="1024" width="11.42578125" style="294"/>
  </cols>
  <sheetData>
    <row r="1" spans="1:48" ht="19.5" hidden="1" customHeight="1" x14ac:dyDescent="0.25"/>
    <row r="2" spans="1:48" ht="19.5" hidden="1" customHeight="1" x14ac:dyDescent="0.25">
      <c r="P2" s="293"/>
      <c r="Q2" s="293"/>
      <c r="R2" s="293"/>
      <c r="S2" s="296"/>
      <c r="AS2" s="296"/>
    </row>
    <row r="3" spans="1:48" ht="43.5" hidden="1" customHeight="1" x14ac:dyDescent="0.25">
      <c r="P3" s="293"/>
      <c r="Q3" s="293"/>
      <c r="R3" s="293"/>
      <c r="S3" s="296"/>
      <c r="AS3" s="296"/>
    </row>
    <row r="4" spans="1:48" ht="19.5" hidden="1" customHeight="1" x14ac:dyDescent="0.25">
      <c r="P4" s="293"/>
      <c r="Q4" s="293"/>
      <c r="R4" s="293"/>
      <c r="S4" s="296"/>
      <c r="AS4" s="296"/>
    </row>
    <row r="5" spans="1:48" ht="22.5" hidden="1" customHeight="1" x14ac:dyDescent="0.25">
      <c r="P5" s="293"/>
      <c r="Q5" s="293"/>
      <c r="R5" s="293"/>
      <c r="S5" s="296"/>
      <c r="AS5" s="296"/>
    </row>
    <row r="6" spans="1:48" ht="22.5" hidden="1" customHeight="1" x14ac:dyDescent="0.25">
      <c r="P6" s="293"/>
      <c r="Q6" s="293"/>
      <c r="R6" s="293"/>
      <c r="S6" s="296"/>
      <c r="AS6" s="296"/>
    </row>
    <row r="7" spans="1:48" ht="22.5" hidden="1" customHeight="1" x14ac:dyDescent="0.25">
      <c r="P7" s="293"/>
      <c r="Q7" s="293"/>
      <c r="R7" s="293"/>
      <c r="S7" s="296"/>
      <c r="AS7" s="296"/>
    </row>
    <row r="8" spans="1:48" ht="22.5" hidden="1" customHeight="1" x14ac:dyDescent="0.25">
      <c r="P8" s="293"/>
      <c r="Q8" s="293"/>
      <c r="R8" s="293"/>
      <c r="S8" s="296"/>
      <c r="AS8" s="296"/>
    </row>
    <row r="9" spans="1:48" ht="22.5" hidden="1" customHeight="1" x14ac:dyDescent="0.25">
      <c r="P9" s="293"/>
      <c r="Q9" s="293"/>
      <c r="R9" s="293"/>
      <c r="S9" s="296"/>
      <c r="AS9" s="296"/>
    </row>
    <row r="10" spans="1:48" ht="17.25" customHeight="1" x14ac:dyDescent="0.25">
      <c r="A10" s="722" t="s">
        <v>144</v>
      </c>
      <c r="B10" s="722"/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P10" s="293"/>
      <c r="Q10" s="293"/>
      <c r="R10" s="293"/>
      <c r="S10" s="299"/>
      <c r="T10" s="300"/>
      <c r="U10" s="301"/>
      <c r="V10" s="302"/>
      <c r="W10" s="300"/>
      <c r="X10" s="303"/>
      <c r="Y10" s="300"/>
      <c r="Z10" s="302"/>
      <c r="AA10" s="302"/>
      <c r="AB10" s="302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300"/>
      <c r="AR10" s="300"/>
      <c r="AS10" s="299"/>
    </row>
    <row r="11" spans="1:48" ht="36.75" customHeight="1" x14ac:dyDescent="0.25">
      <c r="A11" s="723" t="s">
        <v>145</v>
      </c>
      <c r="B11" s="723"/>
      <c r="C11" s="723"/>
      <c r="D11" s="723"/>
      <c r="E11" s="723"/>
      <c r="F11" s="723"/>
      <c r="G11" s="723"/>
      <c r="H11" s="724" t="s">
        <v>146</v>
      </c>
      <c r="I11" s="724"/>
      <c r="J11" s="724"/>
      <c r="K11" s="724"/>
      <c r="L11" s="724" t="s">
        <v>17</v>
      </c>
      <c r="M11" s="724"/>
      <c r="N11" s="304" t="str">
        <f>+'concesión 2025'!U11</f>
        <v xml:space="preserve"> DIAS EN ERTE</v>
      </c>
      <c r="Q11" s="305"/>
      <c r="R11" s="306"/>
      <c r="S11" s="307"/>
      <c r="T11" s="725" t="s">
        <v>147</v>
      </c>
      <c r="U11" s="725"/>
      <c r="V11" s="725"/>
      <c r="W11" s="725"/>
      <c r="X11" s="725"/>
      <c r="Y11" s="725"/>
      <c r="Z11" s="725"/>
      <c r="AA11" s="725"/>
      <c r="AB11" s="725"/>
      <c r="AC11" s="725"/>
      <c r="AD11" s="725"/>
      <c r="AE11" s="725"/>
      <c r="AF11" s="725"/>
      <c r="AG11" s="725"/>
      <c r="AH11" s="725"/>
      <c r="AI11" s="725"/>
      <c r="AJ11" s="725" t="s">
        <v>148</v>
      </c>
      <c r="AK11" s="725"/>
      <c r="AL11" s="725"/>
      <c r="AM11" s="725"/>
      <c r="AN11" s="308" t="str">
        <f>+N11</f>
        <v xml:space="preserve"> DIAS EN ERTE</v>
      </c>
      <c r="AO11" s="309"/>
      <c r="AP11" s="309"/>
      <c r="AQ11" s="310"/>
      <c r="AR11" s="310"/>
      <c r="AS11" s="307"/>
      <c r="AV11" s="306"/>
    </row>
    <row r="12" spans="1:48" ht="36.75" customHeight="1" x14ac:dyDescent="0.25">
      <c r="A12" s="726" t="s">
        <v>21</v>
      </c>
      <c r="B12" s="727" t="s">
        <v>22</v>
      </c>
      <c r="C12" s="728" t="s">
        <v>23</v>
      </c>
      <c r="D12" s="728" t="s">
        <v>149</v>
      </c>
      <c r="E12" s="728" t="s">
        <v>29</v>
      </c>
      <c r="F12" s="728" t="s">
        <v>30</v>
      </c>
      <c r="G12" s="728" t="s">
        <v>150</v>
      </c>
      <c r="H12" s="729" t="s">
        <v>151</v>
      </c>
      <c r="I12" s="729"/>
      <c r="J12" s="729"/>
      <c r="K12" s="730" t="s">
        <v>152</v>
      </c>
      <c r="L12" s="731" t="s">
        <v>153</v>
      </c>
      <c r="M12" s="731"/>
      <c r="N12" s="731"/>
      <c r="Q12" s="305"/>
      <c r="R12" s="306"/>
      <c r="S12" s="307"/>
      <c r="T12" s="732" t="s">
        <v>154</v>
      </c>
      <c r="U12" s="732"/>
      <c r="V12" s="732"/>
      <c r="W12" s="732"/>
      <c r="X12" s="732"/>
      <c r="Y12" s="732"/>
      <c r="Z12" s="732"/>
      <c r="AA12" s="732"/>
      <c r="AB12" s="732"/>
      <c r="AC12" s="732"/>
      <c r="AD12" s="732"/>
      <c r="AE12" s="732"/>
      <c r="AF12" s="733" t="s">
        <v>155</v>
      </c>
      <c r="AG12" s="733"/>
      <c r="AH12" s="733"/>
      <c r="AI12" s="733"/>
      <c r="AJ12" s="734" t="s">
        <v>156</v>
      </c>
      <c r="AK12" s="734"/>
      <c r="AL12" s="734"/>
      <c r="AM12" s="734"/>
      <c r="AN12" s="734"/>
      <c r="AO12" s="309"/>
      <c r="AP12" s="309"/>
      <c r="AQ12" s="310"/>
      <c r="AR12" s="310"/>
      <c r="AS12" s="307"/>
      <c r="AV12" s="306"/>
    </row>
    <row r="13" spans="1:48" ht="56.25" customHeight="1" x14ac:dyDescent="0.25">
      <c r="A13" s="726"/>
      <c r="B13" s="727"/>
      <c r="C13" s="728"/>
      <c r="D13" s="728"/>
      <c r="E13" s="728"/>
      <c r="F13" s="728"/>
      <c r="G13" s="728"/>
      <c r="H13" s="311" t="s">
        <v>157</v>
      </c>
      <c r="I13" s="311" t="s">
        <v>158</v>
      </c>
      <c r="J13" s="311" t="s">
        <v>159</v>
      </c>
      <c r="K13" s="730"/>
      <c r="L13" s="311" t="s">
        <v>160</v>
      </c>
      <c r="M13" s="311" t="s">
        <v>161</v>
      </c>
      <c r="N13" s="313" t="s">
        <v>44</v>
      </c>
      <c r="Q13" s="305"/>
      <c r="R13" s="306"/>
      <c r="S13" s="307"/>
      <c r="T13" s="314" t="s">
        <v>21</v>
      </c>
      <c r="U13" s="315" t="s">
        <v>22</v>
      </c>
      <c r="V13" s="311" t="s">
        <v>23</v>
      </c>
      <c r="W13" s="311" t="s">
        <v>162</v>
      </c>
      <c r="X13" s="311" t="s">
        <v>163</v>
      </c>
      <c r="Y13" s="311" t="s">
        <v>164</v>
      </c>
      <c r="Z13" s="311" t="s">
        <v>28</v>
      </c>
      <c r="AA13" s="311" t="s">
        <v>29</v>
      </c>
      <c r="AB13" s="311" t="s">
        <v>165</v>
      </c>
      <c r="AC13" s="311" t="s">
        <v>166</v>
      </c>
      <c r="AD13" s="313" t="s">
        <v>167</v>
      </c>
      <c r="AE13" s="316" t="s">
        <v>168</v>
      </c>
      <c r="AF13" s="317" t="s">
        <v>169</v>
      </c>
      <c r="AG13" s="311" t="s">
        <v>170</v>
      </c>
      <c r="AH13" s="318" t="s">
        <v>171</v>
      </c>
      <c r="AI13" s="319" t="s">
        <v>172</v>
      </c>
      <c r="AJ13" s="317" t="s">
        <v>169</v>
      </c>
      <c r="AK13" s="311" t="s">
        <v>170</v>
      </c>
      <c r="AL13" s="320" t="s">
        <v>173</v>
      </c>
      <c r="AM13" s="318" t="s">
        <v>171</v>
      </c>
      <c r="AN13" s="321" t="s">
        <v>172</v>
      </c>
      <c r="AO13" s="309"/>
      <c r="AP13" s="309"/>
      <c r="AQ13" s="310"/>
      <c r="AR13" s="310"/>
      <c r="AS13" s="307"/>
      <c r="AV13" s="306"/>
    </row>
    <row r="14" spans="1:48" ht="24.75" customHeight="1" x14ac:dyDescent="0.25">
      <c r="A14" s="322" t="str">
        <f>IF('concesión 2025'!B14="","",'concesión 2025'!B14)</f>
        <v/>
      </c>
      <c r="B14" s="323" t="str">
        <f>IF('concesión 2025'!C14="","",'concesión 2025'!C14)</f>
        <v/>
      </c>
      <c r="C14" s="323" t="str">
        <f>IF('concesión 2025'!D14="","",'concesión 2025'!D14)</f>
        <v/>
      </c>
      <c r="D14" s="324" t="str">
        <f>IF('concesión 2025'!J14="","",'concesión 2025'!J14)</f>
        <v/>
      </c>
      <c r="E14" s="324" t="str">
        <f>IF('concesión 2025'!K14="","",'concesión 2025'!K14)</f>
        <v/>
      </c>
      <c r="F14" s="325" t="str">
        <f>IF('concesión 2025'!L14="","",'concesión 2025'!L14)</f>
        <v/>
      </c>
      <c r="G14" s="324" t="str">
        <f>IF('concesión 2025'!M14="","",'concesión 2025'!M14)</f>
        <v/>
      </c>
      <c r="H14" s="326" t="str">
        <f>IF('concesión 2025'!N14="","",'concesión 2025'!N14)</f>
        <v/>
      </c>
      <c r="I14" s="326" t="str">
        <f>IF('concesión 2025'!P14="","",'concesión 2025'!P14)</f>
        <v/>
      </c>
      <c r="J14" s="326">
        <f>IF('concesión 2025'!Q14="","",'concesión 2025'!Q14)</f>
        <v>0</v>
      </c>
      <c r="K14" s="327" t="str">
        <f>IF('concesión 2025'!R14="","",'concesión 2025'!R14)</f>
        <v/>
      </c>
      <c r="L14" s="328">
        <f>IF('concesión 2025'!S14="","",'concesión 2025'!S14)</f>
        <v>0</v>
      </c>
      <c r="M14" s="326">
        <f>IF('concesión 2025'!T14="","",'concesión 2025'!T14)</f>
        <v>0</v>
      </c>
      <c r="N14" s="329" t="str">
        <f>IF('concesión 2025'!U14="","",'concesión 2025'!U14)</f>
        <v/>
      </c>
      <c r="Q14" s="305"/>
      <c r="R14" s="306"/>
      <c r="S14" s="307"/>
      <c r="T14" s="330" t="str">
        <f>IF('concesión 2025'!B14="","",'concesión 2025'!B14)</f>
        <v/>
      </c>
      <c r="U14" s="331" t="str">
        <f>IF('concesión 2025'!C14="","",'concesión 2025'!C14)</f>
        <v/>
      </c>
      <c r="V14" s="332" t="str">
        <f>IF('concesión 2025'!D14="","",'concesión 2025'!D14)</f>
        <v/>
      </c>
      <c r="W14" s="332" t="str">
        <f>IF('concesión 2025'!E14="","",'concesión 2025'!E14)</f>
        <v/>
      </c>
      <c r="X14" s="333" t="str">
        <f>IF('concesión 2025'!F14="","",'concesión 2025'!F14)</f>
        <v/>
      </c>
      <c r="Y14" s="332" t="str">
        <f>IF('concesión 2025'!I14="","",'concesión 2025'!I14)</f>
        <v/>
      </c>
      <c r="Z14" s="334" t="str">
        <f>IF('concesión 2025'!J14="","",'concesión 2025'!J14)</f>
        <v/>
      </c>
      <c r="AA14" s="334" t="str">
        <f>IF('concesión 2025'!K14="","",'concesión 2025'!K14)</f>
        <v/>
      </c>
      <c r="AB14" s="335" t="str">
        <f>IF('concesión 2025'!L14="","",'concesión 2025'!L14)</f>
        <v/>
      </c>
      <c r="AC14" s="335" t="str">
        <f>IF('concesión 2025'!M14="","",'concesión 2025'!M14)</f>
        <v/>
      </c>
      <c r="AD14" s="336">
        <f>IF('concesión 2025'!S14="",0,'concesión 2025'!S14)</f>
        <v>0</v>
      </c>
      <c r="AE14" s="337">
        <f>IF('concesión 2025'!T14="",0,'concesión 2025'!T14)</f>
        <v>0</v>
      </c>
      <c r="AF14" s="338" t="e">
        <f>IF(#REF!="","",#REF!)</f>
        <v>#REF!</v>
      </c>
      <c r="AG14" s="339" t="e">
        <f>IF(#REF!="","",#REF!)</f>
        <v>#REF!</v>
      </c>
      <c r="AH14" s="340" t="e">
        <f>IF(#REF!="","",#REF!)</f>
        <v>#REF!</v>
      </c>
      <c r="AI14" s="341" t="e">
        <f t="shared" ref="AI14:AI20" si="0">+AD14-AH14</f>
        <v>#REF!</v>
      </c>
      <c r="AJ14" s="342">
        <f>IF('xustificacion 2025'!V14="","",'xustificacion 2025'!V14)</f>
        <v>0</v>
      </c>
      <c r="AK14" s="335">
        <f>IF('xustificacion 2025'!W14="","",'xustificacion 2025'!W14)</f>
        <v>0</v>
      </c>
      <c r="AL14" s="343" t="str">
        <f>IF('xustificacion 2025'!Y14="","",'xustificacion 2025'!Y14)</f>
        <v/>
      </c>
      <c r="AM14" s="340">
        <f>IF('xustificacion 2025'!X14="","",'xustificacion 2025'!X14)</f>
        <v>0</v>
      </c>
      <c r="AN14" s="344">
        <f t="shared" ref="AN14:AN20" si="1">+AM14-AE14</f>
        <v>0</v>
      </c>
      <c r="AO14" s="309"/>
      <c r="AP14" s="309"/>
      <c r="AQ14" s="310"/>
      <c r="AR14" s="310"/>
      <c r="AS14" s="307"/>
      <c r="AV14" s="306"/>
    </row>
    <row r="15" spans="1:48" ht="24" customHeight="1" x14ac:dyDescent="0.25">
      <c r="A15" s="345" t="e">
        <f>IF('concesión 2025'!#REF!="","",'concesión 2025'!#REF!)</f>
        <v>#REF!</v>
      </c>
      <c r="B15" s="346" t="e">
        <f>IF('concesión 2025'!#REF!="","",'concesión 2025'!#REF!)</f>
        <v>#REF!</v>
      </c>
      <c r="C15" s="346" t="e">
        <f>IF('concesión 2025'!#REF!="","",'concesión 2025'!#REF!)</f>
        <v>#REF!</v>
      </c>
      <c r="D15" s="347" t="e">
        <f>IF('concesión 2025'!#REF!="","",'concesión 2025'!#REF!)</f>
        <v>#REF!</v>
      </c>
      <c r="E15" s="347" t="e">
        <f>IF('concesión 2025'!#REF!="","",'concesión 2025'!#REF!)</f>
        <v>#REF!</v>
      </c>
      <c r="F15" s="348" t="e">
        <f>IF('concesión 2025'!#REF!="","",'concesión 2025'!#REF!)</f>
        <v>#REF!</v>
      </c>
      <c r="G15" s="347" t="e">
        <f>IF('concesión 2025'!#REF!="","",'concesión 2025'!#REF!)</f>
        <v>#REF!</v>
      </c>
      <c r="H15" s="349" t="e">
        <f>IF('concesión 2025'!#REF!="","",'concesión 2025'!#REF!)</f>
        <v>#REF!</v>
      </c>
      <c r="I15" s="349" t="e">
        <f>IF('concesión 2025'!#REF!="","",'concesión 2025'!#REF!)</f>
        <v>#REF!</v>
      </c>
      <c r="J15" s="349" t="e">
        <f>IF('concesión 2025'!#REF!="","",'concesión 2025'!#REF!)</f>
        <v>#REF!</v>
      </c>
      <c r="K15" s="350" t="e">
        <f>IF('concesión 2025'!#REF!="","",'concesión 2025'!#REF!)</f>
        <v>#REF!</v>
      </c>
      <c r="L15" s="351" t="e">
        <f>IF('concesión 2025'!#REF!="","",'concesión 2025'!#REF!)</f>
        <v>#REF!</v>
      </c>
      <c r="M15" s="349" t="e">
        <f>IF('concesión 2025'!#REF!="","",'concesión 2025'!#REF!)</f>
        <v>#REF!</v>
      </c>
      <c r="N15" s="352" t="e">
        <f>IF('concesión 2025'!#REF!="","",'concesión 2025'!#REF!)</f>
        <v>#REF!</v>
      </c>
      <c r="R15" s="306"/>
      <c r="S15" s="307"/>
      <c r="T15" s="353" t="e">
        <f>IF('concesión 2025'!#REF!="","",'concesión 2025'!#REF!)</f>
        <v>#REF!</v>
      </c>
      <c r="U15" s="354" t="e">
        <f>IF('concesión 2025'!#REF!="","",'concesión 2025'!#REF!)</f>
        <v>#REF!</v>
      </c>
      <c r="V15" s="355" t="e">
        <f>IF('concesión 2025'!#REF!="","",'concesión 2025'!#REF!)</f>
        <v>#REF!</v>
      </c>
      <c r="W15" s="355" t="e">
        <f>IF('concesión 2025'!#REF!="","",'concesión 2025'!#REF!)</f>
        <v>#REF!</v>
      </c>
      <c r="X15" s="356" t="e">
        <f>IF('concesión 2025'!#REF!="","",'concesión 2025'!#REF!)</f>
        <v>#REF!</v>
      </c>
      <c r="Y15" s="355" t="e">
        <f>IF('concesión 2025'!#REF!="","",'concesión 2025'!#REF!)</f>
        <v>#REF!</v>
      </c>
      <c r="Z15" s="357" t="e">
        <f>IF('concesión 2025'!#REF!="","",'concesión 2025'!#REF!)</f>
        <v>#REF!</v>
      </c>
      <c r="AA15" s="357" t="e">
        <f>IF('concesión 2025'!#REF!="","",'concesión 2025'!#REF!)</f>
        <v>#REF!</v>
      </c>
      <c r="AB15" s="358" t="e">
        <f>IF('concesión 2025'!#REF!="","",'concesión 2025'!#REF!)</f>
        <v>#REF!</v>
      </c>
      <c r="AC15" s="358" t="e">
        <f>IF('concesión 2025'!#REF!="","",'concesión 2025'!#REF!)</f>
        <v>#REF!</v>
      </c>
      <c r="AD15" s="359" t="e">
        <f>IF('concesión 2025'!#REF!="",0,'concesión 2025'!#REF!)</f>
        <v>#REF!</v>
      </c>
      <c r="AE15" s="360" t="e">
        <f>IF('concesión 2025'!#REF!="",0,'concesión 2025'!#REF!)</f>
        <v>#REF!</v>
      </c>
      <c r="AF15" s="361" t="e">
        <f>IF(#REF!="","",#REF!)</f>
        <v>#REF!</v>
      </c>
      <c r="AG15" s="339" t="e">
        <f>IF(#REF!="","",#REF!)</f>
        <v>#REF!</v>
      </c>
      <c r="AH15" s="362" t="e">
        <f>IF(#REF!="","",#REF!)</f>
        <v>#REF!</v>
      </c>
      <c r="AI15" s="363" t="e">
        <f t="shared" si="0"/>
        <v>#REF!</v>
      </c>
      <c r="AJ15" s="364" t="e">
        <f>IF('xustificacion 2025'!#REF!="","",'xustificacion 2025'!#REF!)</f>
        <v>#REF!</v>
      </c>
      <c r="AK15" s="358" t="e">
        <f>IF('xustificacion 2025'!#REF!="","",'xustificacion 2025'!#REF!)</f>
        <v>#REF!</v>
      </c>
      <c r="AL15" s="365" t="e">
        <f>IF('xustificacion 2025'!#REF!="","",'xustificacion 2025'!#REF!)</f>
        <v>#REF!</v>
      </c>
      <c r="AM15" s="362" t="e">
        <f>IF('xustificacion 2025'!#REF!="","",'xustificacion 2025'!#REF!)</f>
        <v>#REF!</v>
      </c>
      <c r="AN15" s="366" t="e">
        <f t="shared" si="1"/>
        <v>#REF!</v>
      </c>
      <c r="AO15" s="309"/>
      <c r="AP15" s="309"/>
      <c r="AQ15" s="310"/>
      <c r="AR15" s="310"/>
      <c r="AS15" s="307"/>
      <c r="AV15" s="306"/>
    </row>
    <row r="16" spans="1:48" ht="24" customHeight="1" x14ac:dyDescent="0.25">
      <c r="A16" s="345" t="e">
        <f>IF('concesión 2025'!#REF!="","",'concesión 2025'!#REF!)</f>
        <v>#REF!</v>
      </c>
      <c r="B16" s="346" t="e">
        <f>IF('concesión 2025'!#REF!="","",'concesión 2025'!#REF!)</f>
        <v>#REF!</v>
      </c>
      <c r="C16" s="346" t="e">
        <f>IF('concesión 2025'!#REF!="","",'concesión 2025'!#REF!)</f>
        <v>#REF!</v>
      </c>
      <c r="D16" s="347" t="e">
        <f>IF('concesión 2025'!#REF!="","",'concesión 2025'!#REF!)</f>
        <v>#REF!</v>
      </c>
      <c r="E16" s="347" t="e">
        <f>IF('concesión 2025'!#REF!="","",'concesión 2025'!#REF!)</f>
        <v>#REF!</v>
      </c>
      <c r="F16" s="348" t="e">
        <f>IF('concesión 2025'!#REF!="","",'concesión 2025'!#REF!)</f>
        <v>#REF!</v>
      </c>
      <c r="G16" s="347" t="e">
        <f>IF('concesión 2025'!#REF!="","",'concesión 2025'!#REF!)</f>
        <v>#REF!</v>
      </c>
      <c r="H16" s="349" t="e">
        <f>IF('concesión 2025'!#REF!="","",'concesión 2025'!#REF!)</f>
        <v>#REF!</v>
      </c>
      <c r="I16" s="349" t="e">
        <f>IF('concesión 2025'!#REF!="","",'concesión 2025'!#REF!)</f>
        <v>#REF!</v>
      </c>
      <c r="J16" s="349" t="e">
        <f>IF('concesión 2025'!#REF!="","",'concesión 2025'!#REF!)</f>
        <v>#REF!</v>
      </c>
      <c r="K16" s="350" t="e">
        <f>IF('concesión 2025'!#REF!="","",'concesión 2025'!#REF!)</f>
        <v>#REF!</v>
      </c>
      <c r="L16" s="351" t="e">
        <f>IF('concesión 2025'!#REF!="","",'concesión 2025'!#REF!)</f>
        <v>#REF!</v>
      </c>
      <c r="M16" s="349" t="e">
        <f>IF('concesión 2025'!#REF!="","",'concesión 2025'!#REF!)</f>
        <v>#REF!</v>
      </c>
      <c r="N16" s="352" t="e">
        <f>IF('concesión 2025'!#REF!="","",'concesión 2025'!#REF!)</f>
        <v>#REF!</v>
      </c>
      <c r="R16" s="306"/>
      <c r="S16" s="307"/>
      <c r="T16" s="353" t="e">
        <f>IF('concesión 2025'!#REF!="","",'concesión 2025'!#REF!)</f>
        <v>#REF!</v>
      </c>
      <c r="U16" s="354" t="e">
        <f>IF('concesión 2025'!#REF!="","",'concesión 2025'!#REF!)</f>
        <v>#REF!</v>
      </c>
      <c r="V16" s="355" t="e">
        <f>IF('concesión 2025'!#REF!="","",'concesión 2025'!#REF!)</f>
        <v>#REF!</v>
      </c>
      <c r="W16" s="355" t="e">
        <f>IF('concesión 2025'!#REF!="","",'concesión 2025'!#REF!)</f>
        <v>#REF!</v>
      </c>
      <c r="X16" s="356" t="e">
        <f>IF('concesión 2025'!#REF!="","",'concesión 2025'!#REF!)</f>
        <v>#REF!</v>
      </c>
      <c r="Y16" s="355" t="e">
        <f>IF('concesión 2025'!#REF!="","",'concesión 2025'!#REF!)</f>
        <v>#REF!</v>
      </c>
      <c r="Z16" s="357" t="e">
        <f>IF('concesión 2025'!#REF!="","",'concesión 2025'!#REF!)</f>
        <v>#REF!</v>
      </c>
      <c r="AA16" s="357" t="e">
        <f>IF('concesión 2025'!#REF!="","",'concesión 2025'!#REF!)</f>
        <v>#REF!</v>
      </c>
      <c r="AB16" s="358" t="e">
        <f>IF('concesión 2025'!#REF!="","",'concesión 2025'!#REF!)</f>
        <v>#REF!</v>
      </c>
      <c r="AC16" s="358" t="e">
        <f>IF('concesión 2025'!#REF!="","",'concesión 2025'!#REF!)</f>
        <v>#REF!</v>
      </c>
      <c r="AD16" s="359" t="e">
        <f>IF('concesión 2025'!#REF!="",0,'concesión 2025'!#REF!)</f>
        <v>#REF!</v>
      </c>
      <c r="AE16" s="360" t="e">
        <f>IF('concesión 2025'!#REF!="",0,'concesión 2025'!#REF!)</f>
        <v>#REF!</v>
      </c>
      <c r="AF16" s="361" t="e">
        <f>IF(#REF!="","",#REF!)</f>
        <v>#REF!</v>
      </c>
      <c r="AG16" s="339" t="e">
        <f>IF(#REF!="","",#REF!)</f>
        <v>#REF!</v>
      </c>
      <c r="AH16" s="362" t="e">
        <f>IF(#REF!="","",#REF!)</f>
        <v>#REF!</v>
      </c>
      <c r="AI16" s="363" t="e">
        <f t="shared" si="0"/>
        <v>#REF!</v>
      </c>
      <c r="AJ16" s="364" t="e">
        <f>IF('xustificacion 2025'!#REF!="","",'xustificacion 2025'!#REF!)</f>
        <v>#REF!</v>
      </c>
      <c r="AK16" s="358" t="e">
        <f>IF('xustificacion 2025'!#REF!="","",'xustificacion 2025'!#REF!)</f>
        <v>#REF!</v>
      </c>
      <c r="AL16" s="365" t="e">
        <f>IF('xustificacion 2025'!#REF!="","",'xustificacion 2025'!#REF!)</f>
        <v>#REF!</v>
      </c>
      <c r="AM16" s="362" t="e">
        <f>IF('xustificacion 2025'!#REF!="","",'xustificacion 2025'!#REF!)</f>
        <v>#REF!</v>
      </c>
      <c r="AN16" s="366" t="e">
        <f t="shared" si="1"/>
        <v>#REF!</v>
      </c>
      <c r="AO16" s="309"/>
      <c r="AP16" s="309"/>
      <c r="AQ16" s="310"/>
      <c r="AR16" s="310"/>
      <c r="AS16" s="307"/>
      <c r="AV16" s="306"/>
    </row>
    <row r="17" spans="1:48" ht="24" customHeight="1" x14ac:dyDescent="0.25">
      <c r="A17" s="345" t="e">
        <f>IF('concesión 2025'!#REF!="","",'concesión 2025'!#REF!)</f>
        <v>#REF!</v>
      </c>
      <c r="B17" s="346" t="e">
        <f>IF('concesión 2025'!#REF!="","",'concesión 2025'!#REF!)</f>
        <v>#REF!</v>
      </c>
      <c r="C17" s="346" t="e">
        <f>IF('concesión 2025'!#REF!="","",'concesión 2025'!#REF!)</f>
        <v>#REF!</v>
      </c>
      <c r="D17" s="347" t="e">
        <f>IF('concesión 2025'!#REF!="","",'concesión 2025'!#REF!)</f>
        <v>#REF!</v>
      </c>
      <c r="E17" s="347" t="e">
        <f>IF('concesión 2025'!#REF!="","",'concesión 2025'!#REF!)</f>
        <v>#REF!</v>
      </c>
      <c r="F17" s="348" t="e">
        <f>IF('concesión 2025'!#REF!="","",'concesión 2025'!#REF!)</f>
        <v>#REF!</v>
      </c>
      <c r="G17" s="347" t="e">
        <f>IF('concesión 2025'!#REF!="","",'concesión 2025'!#REF!)</f>
        <v>#REF!</v>
      </c>
      <c r="H17" s="349" t="e">
        <f>IF('concesión 2025'!#REF!="","",'concesión 2025'!#REF!)</f>
        <v>#REF!</v>
      </c>
      <c r="I17" s="349" t="e">
        <f>IF('concesión 2025'!#REF!="","",'concesión 2025'!#REF!)</f>
        <v>#REF!</v>
      </c>
      <c r="J17" s="349" t="e">
        <f>IF('concesión 2025'!#REF!="","",'concesión 2025'!#REF!)</f>
        <v>#REF!</v>
      </c>
      <c r="K17" s="350" t="e">
        <f>IF('concesión 2025'!#REF!="","",'concesión 2025'!#REF!)</f>
        <v>#REF!</v>
      </c>
      <c r="L17" s="351" t="e">
        <f>IF('concesión 2025'!#REF!="","",'concesión 2025'!#REF!)</f>
        <v>#REF!</v>
      </c>
      <c r="M17" s="349" t="e">
        <f>IF('concesión 2025'!#REF!="","",'concesión 2025'!#REF!)</f>
        <v>#REF!</v>
      </c>
      <c r="N17" s="352" t="e">
        <f>IF('concesión 2025'!#REF!="","",'concesión 2025'!#REF!)</f>
        <v>#REF!</v>
      </c>
      <c r="R17" s="306"/>
      <c r="S17" s="307"/>
      <c r="T17" s="353" t="e">
        <f>IF('concesión 2025'!#REF!="","",'concesión 2025'!#REF!)</f>
        <v>#REF!</v>
      </c>
      <c r="U17" s="354" t="e">
        <f>IF('concesión 2025'!#REF!="","",'concesión 2025'!#REF!)</f>
        <v>#REF!</v>
      </c>
      <c r="V17" s="355" t="e">
        <f>IF('concesión 2025'!#REF!="","",'concesión 2025'!#REF!)</f>
        <v>#REF!</v>
      </c>
      <c r="W17" s="355" t="e">
        <f>IF('concesión 2025'!#REF!="","",'concesión 2025'!#REF!)</f>
        <v>#REF!</v>
      </c>
      <c r="X17" s="356" t="e">
        <f>IF('concesión 2025'!#REF!="","",'concesión 2025'!#REF!)</f>
        <v>#REF!</v>
      </c>
      <c r="Y17" s="355" t="e">
        <f>IF('concesión 2025'!#REF!="","",'concesión 2025'!#REF!)</f>
        <v>#REF!</v>
      </c>
      <c r="Z17" s="357" t="e">
        <f>IF('concesión 2025'!#REF!="","",'concesión 2025'!#REF!)</f>
        <v>#REF!</v>
      </c>
      <c r="AA17" s="357" t="e">
        <f>IF('concesión 2025'!#REF!="","",'concesión 2025'!#REF!)</f>
        <v>#REF!</v>
      </c>
      <c r="AB17" s="358" t="e">
        <f>IF('concesión 2025'!#REF!="","",'concesión 2025'!#REF!)</f>
        <v>#REF!</v>
      </c>
      <c r="AC17" s="358" t="e">
        <f>IF('concesión 2025'!#REF!="","",'concesión 2025'!#REF!)</f>
        <v>#REF!</v>
      </c>
      <c r="AD17" s="359" t="e">
        <f>IF('concesión 2025'!#REF!="",0,'concesión 2025'!#REF!)</f>
        <v>#REF!</v>
      </c>
      <c r="AE17" s="360" t="e">
        <f>IF('concesión 2025'!#REF!="",0,'concesión 2025'!#REF!)</f>
        <v>#REF!</v>
      </c>
      <c r="AF17" s="361" t="e">
        <f>IF(#REF!="","",#REF!)</f>
        <v>#REF!</v>
      </c>
      <c r="AG17" s="339" t="e">
        <f>IF(#REF!="","",#REF!)</f>
        <v>#REF!</v>
      </c>
      <c r="AH17" s="362" t="e">
        <f>IF(#REF!="","",#REF!)</f>
        <v>#REF!</v>
      </c>
      <c r="AI17" s="363" t="e">
        <f t="shared" si="0"/>
        <v>#REF!</v>
      </c>
      <c r="AJ17" s="364" t="e">
        <f>IF('xustificacion 2025'!#REF!="","",'xustificacion 2025'!#REF!)</f>
        <v>#REF!</v>
      </c>
      <c r="AK17" s="358" t="e">
        <f>IF('xustificacion 2025'!#REF!="","",'xustificacion 2025'!#REF!)</f>
        <v>#REF!</v>
      </c>
      <c r="AL17" s="365" t="e">
        <f>IF('xustificacion 2025'!#REF!="","",'xustificacion 2025'!#REF!)</f>
        <v>#REF!</v>
      </c>
      <c r="AM17" s="362" t="e">
        <f>IF('xustificacion 2025'!#REF!="","",'xustificacion 2025'!#REF!)</f>
        <v>#REF!</v>
      </c>
      <c r="AN17" s="366" t="e">
        <f t="shared" si="1"/>
        <v>#REF!</v>
      </c>
      <c r="AO17" s="309"/>
      <c r="AP17" s="309"/>
      <c r="AQ17" s="310"/>
      <c r="AR17" s="310"/>
      <c r="AS17" s="307"/>
      <c r="AV17" s="306"/>
    </row>
    <row r="18" spans="1:48" ht="24" customHeight="1" x14ac:dyDescent="0.25">
      <c r="A18" s="345" t="e">
        <f>IF('concesión 2025'!#REF!="","",'concesión 2025'!#REF!)</f>
        <v>#REF!</v>
      </c>
      <c r="B18" s="346" t="e">
        <f>IF('concesión 2025'!#REF!="","",'concesión 2025'!#REF!)</f>
        <v>#REF!</v>
      </c>
      <c r="C18" s="346" t="e">
        <f>IF('concesión 2025'!#REF!="","",'concesión 2025'!#REF!)</f>
        <v>#REF!</v>
      </c>
      <c r="D18" s="347" t="e">
        <f>IF('concesión 2025'!#REF!="","",'concesión 2025'!#REF!)</f>
        <v>#REF!</v>
      </c>
      <c r="E18" s="347" t="e">
        <f>IF('concesión 2025'!#REF!="","",'concesión 2025'!#REF!)</f>
        <v>#REF!</v>
      </c>
      <c r="F18" s="348" t="e">
        <f>IF('concesión 2025'!#REF!="","",'concesión 2025'!#REF!)</f>
        <v>#REF!</v>
      </c>
      <c r="G18" s="347" t="e">
        <f>IF('concesión 2025'!#REF!="","",'concesión 2025'!#REF!)</f>
        <v>#REF!</v>
      </c>
      <c r="H18" s="349" t="e">
        <f>IF('concesión 2025'!#REF!="","",'concesión 2025'!#REF!)</f>
        <v>#REF!</v>
      </c>
      <c r="I18" s="349" t="e">
        <f>IF('concesión 2025'!#REF!="","",'concesión 2025'!#REF!)</f>
        <v>#REF!</v>
      </c>
      <c r="J18" s="349" t="e">
        <f>IF('concesión 2025'!#REF!="","",'concesión 2025'!#REF!)</f>
        <v>#REF!</v>
      </c>
      <c r="K18" s="350" t="e">
        <f>IF('concesión 2025'!#REF!="","",'concesión 2025'!#REF!)</f>
        <v>#REF!</v>
      </c>
      <c r="L18" s="351" t="e">
        <f>IF('concesión 2025'!#REF!="","",'concesión 2025'!#REF!)</f>
        <v>#REF!</v>
      </c>
      <c r="M18" s="349" t="e">
        <f>IF('concesión 2025'!#REF!="","",'concesión 2025'!#REF!)</f>
        <v>#REF!</v>
      </c>
      <c r="N18" s="352" t="e">
        <f>IF('concesión 2025'!#REF!="","",'concesión 2025'!#REF!)</f>
        <v>#REF!</v>
      </c>
      <c r="R18" s="306"/>
      <c r="S18" s="307"/>
      <c r="T18" s="353" t="e">
        <f>IF('concesión 2025'!#REF!="","",'concesión 2025'!#REF!)</f>
        <v>#REF!</v>
      </c>
      <c r="U18" s="354" t="e">
        <f>IF('concesión 2025'!#REF!="","",'concesión 2025'!#REF!)</f>
        <v>#REF!</v>
      </c>
      <c r="V18" s="355" t="e">
        <f>IF('concesión 2025'!#REF!="","",'concesión 2025'!#REF!)</f>
        <v>#REF!</v>
      </c>
      <c r="W18" s="355" t="e">
        <f>IF('concesión 2025'!#REF!="","",'concesión 2025'!#REF!)</f>
        <v>#REF!</v>
      </c>
      <c r="X18" s="356" t="e">
        <f>IF('concesión 2025'!#REF!="","",'concesión 2025'!#REF!)</f>
        <v>#REF!</v>
      </c>
      <c r="Y18" s="355" t="e">
        <f>IF('concesión 2025'!#REF!="","",'concesión 2025'!#REF!)</f>
        <v>#REF!</v>
      </c>
      <c r="Z18" s="357" t="e">
        <f>IF('concesión 2025'!#REF!="","",'concesión 2025'!#REF!)</f>
        <v>#REF!</v>
      </c>
      <c r="AA18" s="357" t="e">
        <f>IF('concesión 2025'!#REF!="","",'concesión 2025'!#REF!)</f>
        <v>#REF!</v>
      </c>
      <c r="AB18" s="358" t="e">
        <f>IF('concesión 2025'!#REF!="","",'concesión 2025'!#REF!)</f>
        <v>#REF!</v>
      </c>
      <c r="AC18" s="358" t="e">
        <f>IF('concesión 2025'!#REF!="","",'concesión 2025'!#REF!)</f>
        <v>#REF!</v>
      </c>
      <c r="AD18" s="359" t="e">
        <f>IF('concesión 2025'!#REF!="",0,'concesión 2025'!#REF!)</f>
        <v>#REF!</v>
      </c>
      <c r="AE18" s="360" t="e">
        <f>IF('concesión 2025'!#REF!="",0,'concesión 2025'!#REF!)</f>
        <v>#REF!</v>
      </c>
      <c r="AF18" s="361" t="e">
        <f>IF(#REF!="","",#REF!)</f>
        <v>#REF!</v>
      </c>
      <c r="AG18" s="339" t="e">
        <f>IF(#REF!="","",#REF!)</f>
        <v>#REF!</v>
      </c>
      <c r="AH18" s="362" t="e">
        <f>IF(#REF!="","",#REF!)</f>
        <v>#REF!</v>
      </c>
      <c r="AI18" s="363" t="e">
        <f t="shared" si="0"/>
        <v>#REF!</v>
      </c>
      <c r="AJ18" s="364" t="e">
        <f>IF('xustificacion 2025'!#REF!="","",'xustificacion 2025'!#REF!)</f>
        <v>#REF!</v>
      </c>
      <c r="AK18" s="358" t="e">
        <f>IF('xustificacion 2025'!#REF!="","",'xustificacion 2025'!#REF!)</f>
        <v>#REF!</v>
      </c>
      <c r="AL18" s="365" t="e">
        <f>IF('xustificacion 2025'!#REF!="","",'xustificacion 2025'!#REF!)</f>
        <v>#REF!</v>
      </c>
      <c r="AM18" s="362" t="e">
        <f>IF('xustificacion 2025'!#REF!="","",'xustificacion 2025'!#REF!)</f>
        <v>#REF!</v>
      </c>
      <c r="AN18" s="366" t="e">
        <f t="shared" si="1"/>
        <v>#REF!</v>
      </c>
      <c r="AO18" s="367"/>
      <c r="AP18" s="367"/>
      <c r="AQ18" s="306"/>
      <c r="AR18" s="306"/>
      <c r="AS18" s="307"/>
      <c r="AV18" s="306"/>
    </row>
    <row r="19" spans="1:48" ht="24" customHeight="1" x14ac:dyDescent="0.25">
      <c r="A19" s="345" t="e">
        <f>IF('concesión 2025'!#REF!="","",'concesión 2025'!#REF!)</f>
        <v>#REF!</v>
      </c>
      <c r="B19" s="346" t="e">
        <f>IF('concesión 2025'!#REF!="","",'concesión 2025'!#REF!)</f>
        <v>#REF!</v>
      </c>
      <c r="C19" s="346" t="e">
        <f>IF('concesión 2025'!#REF!="","",'concesión 2025'!#REF!)</f>
        <v>#REF!</v>
      </c>
      <c r="D19" s="347" t="e">
        <f>IF('concesión 2025'!#REF!="","",'concesión 2025'!#REF!)</f>
        <v>#REF!</v>
      </c>
      <c r="E19" s="347" t="e">
        <f>IF('concesión 2025'!#REF!="","",'concesión 2025'!#REF!)</f>
        <v>#REF!</v>
      </c>
      <c r="F19" s="348" t="e">
        <f>IF('concesión 2025'!#REF!="","",'concesión 2025'!#REF!)</f>
        <v>#REF!</v>
      </c>
      <c r="G19" s="347" t="e">
        <f>IF('concesión 2025'!#REF!="","",'concesión 2025'!#REF!)</f>
        <v>#REF!</v>
      </c>
      <c r="H19" s="349" t="e">
        <f>IF('concesión 2025'!#REF!="","",'concesión 2025'!#REF!)</f>
        <v>#REF!</v>
      </c>
      <c r="I19" s="349" t="e">
        <f>IF('concesión 2025'!#REF!="","",'concesión 2025'!#REF!)</f>
        <v>#REF!</v>
      </c>
      <c r="J19" s="349" t="e">
        <f>IF('concesión 2025'!#REF!="","",'concesión 2025'!#REF!)</f>
        <v>#REF!</v>
      </c>
      <c r="K19" s="350" t="e">
        <f>IF('concesión 2025'!#REF!="","",'concesión 2025'!#REF!)</f>
        <v>#REF!</v>
      </c>
      <c r="L19" s="351" t="e">
        <f>IF('concesión 2025'!#REF!="","",'concesión 2025'!#REF!)</f>
        <v>#REF!</v>
      </c>
      <c r="M19" s="349" t="e">
        <f>IF('concesión 2025'!#REF!="","",'concesión 2025'!#REF!)</f>
        <v>#REF!</v>
      </c>
      <c r="N19" s="352" t="e">
        <f>IF('concesión 2025'!#REF!="","",'concesión 2025'!#REF!)</f>
        <v>#REF!</v>
      </c>
      <c r="R19" s="306"/>
      <c r="S19" s="307"/>
      <c r="T19" s="353" t="e">
        <f>IF('concesión 2025'!#REF!="","",'concesión 2025'!#REF!)</f>
        <v>#REF!</v>
      </c>
      <c r="U19" s="354" t="e">
        <f>IF('concesión 2025'!#REF!="","",'concesión 2025'!#REF!)</f>
        <v>#REF!</v>
      </c>
      <c r="V19" s="355" t="e">
        <f>IF('concesión 2025'!#REF!="","",'concesión 2025'!#REF!)</f>
        <v>#REF!</v>
      </c>
      <c r="W19" s="355" t="e">
        <f>IF('concesión 2025'!#REF!="","",'concesión 2025'!#REF!)</f>
        <v>#REF!</v>
      </c>
      <c r="X19" s="356" t="e">
        <f>IF('concesión 2025'!#REF!="","",'concesión 2025'!#REF!)</f>
        <v>#REF!</v>
      </c>
      <c r="Y19" s="355" t="e">
        <f>IF('concesión 2025'!#REF!="","",'concesión 2025'!#REF!)</f>
        <v>#REF!</v>
      </c>
      <c r="Z19" s="357" t="e">
        <f>IF('concesión 2025'!#REF!="","",'concesión 2025'!#REF!)</f>
        <v>#REF!</v>
      </c>
      <c r="AA19" s="357" t="e">
        <f>IF('concesión 2025'!#REF!="","",'concesión 2025'!#REF!)</f>
        <v>#REF!</v>
      </c>
      <c r="AB19" s="358" t="e">
        <f>IF('concesión 2025'!#REF!="","",'concesión 2025'!#REF!)</f>
        <v>#REF!</v>
      </c>
      <c r="AC19" s="358" t="e">
        <f>IF('concesión 2025'!#REF!="","",'concesión 2025'!#REF!)</f>
        <v>#REF!</v>
      </c>
      <c r="AD19" s="359" t="e">
        <f>IF('concesión 2025'!#REF!="",0,'concesión 2025'!#REF!)</f>
        <v>#REF!</v>
      </c>
      <c r="AE19" s="360" t="e">
        <f>IF('concesión 2025'!#REF!="",0,'concesión 2025'!#REF!)</f>
        <v>#REF!</v>
      </c>
      <c r="AF19" s="361" t="e">
        <f>IF(#REF!="","",#REF!)</f>
        <v>#REF!</v>
      </c>
      <c r="AG19" s="339" t="e">
        <f>IF(#REF!="","",#REF!)</f>
        <v>#REF!</v>
      </c>
      <c r="AH19" s="362" t="e">
        <f>IF(#REF!="","",#REF!)</f>
        <v>#REF!</v>
      </c>
      <c r="AI19" s="363" t="e">
        <f t="shared" si="0"/>
        <v>#REF!</v>
      </c>
      <c r="AJ19" s="364" t="e">
        <f>IF('xustificacion 2025'!#REF!="","",'xustificacion 2025'!#REF!)</f>
        <v>#REF!</v>
      </c>
      <c r="AK19" s="358" t="e">
        <f>IF('xustificacion 2025'!#REF!="","",'xustificacion 2025'!#REF!)</f>
        <v>#REF!</v>
      </c>
      <c r="AL19" s="365" t="e">
        <f>IF('xustificacion 2025'!#REF!="","",'xustificacion 2025'!#REF!)</f>
        <v>#REF!</v>
      </c>
      <c r="AM19" s="362" t="e">
        <f>IF('xustificacion 2025'!#REF!="","",'xustificacion 2025'!#REF!)</f>
        <v>#REF!</v>
      </c>
      <c r="AN19" s="366" t="e">
        <f t="shared" si="1"/>
        <v>#REF!</v>
      </c>
      <c r="AO19" s="367"/>
      <c r="AP19" s="367"/>
      <c r="AQ19" s="306"/>
      <c r="AR19" s="306"/>
      <c r="AS19" s="307"/>
      <c r="AV19" s="306"/>
    </row>
    <row r="20" spans="1:48" ht="19.5" customHeight="1" x14ac:dyDescent="0.25">
      <c r="A20" s="368" t="e">
        <f>IF('concesión 2025'!#REF!="","",'concesión 2025'!#REF!)</f>
        <v>#REF!</v>
      </c>
      <c r="B20" s="369" t="e">
        <f>IF('concesión 2025'!#REF!="","",'concesión 2025'!#REF!)</f>
        <v>#REF!</v>
      </c>
      <c r="C20" s="369" t="e">
        <f>IF('concesión 2025'!#REF!="","",'concesión 2025'!#REF!)</f>
        <v>#REF!</v>
      </c>
      <c r="D20" s="370" t="e">
        <f>IF('concesión 2025'!#REF!="","",'concesión 2025'!#REF!)</f>
        <v>#REF!</v>
      </c>
      <c r="E20" s="370" t="e">
        <f>IF('concesión 2025'!#REF!="","",'concesión 2025'!#REF!)</f>
        <v>#REF!</v>
      </c>
      <c r="F20" s="371" t="e">
        <f>IF('concesión 2025'!#REF!="","",'concesión 2025'!#REF!)</f>
        <v>#REF!</v>
      </c>
      <c r="G20" s="370" t="e">
        <f>IF('concesión 2025'!#REF!="","",'concesión 2025'!#REF!)</f>
        <v>#REF!</v>
      </c>
      <c r="H20" s="372" t="e">
        <f>IF('concesión 2025'!#REF!="","",'concesión 2025'!#REF!)</f>
        <v>#REF!</v>
      </c>
      <c r="I20" s="372" t="e">
        <f>IF('concesión 2025'!#REF!="","",'concesión 2025'!#REF!)</f>
        <v>#REF!</v>
      </c>
      <c r="J20" s="372" t="e">
        <f>IF('concesión 2025'!#REF!="","",'concesión 2025'!#REF!)</f>
        <v>#REF!</v>
      </c>
      <c r="K20" s="373" t="e">
        <f>IF('concesión 2025'!#REF!="","",'concesión 2025'!#REF!)</f>
        <v>#REF!</v>
      </c>
      <c r="L20" s="374" t="e">
        <f>IF('concesión 2025'!#REF!="","",'concesión 2025'!#REF!)</f>
        <v>#REF!</v>
      </c>
      <c r="M20" s="372" t="e">
        <f>IF('concesión 2025'!#REF!="","",'concesión 2025'!#REF!)</f>
        <v>#REF!</v>
      </c>
      <c r="N20" s="375" t="e">
        <f>IF('concesión 2025'!#REF!="","",'concesión 2025'!#REF!)</f>
        <v>#REF!</v>
      </c>
      <c r="S20" s="300"/>
      <c r="T20" s="376" t="e">
        <f>IF('concesión 2025'!#REF!="","",'concesión 2025'!#REF!)</f>
        <v>#REF!</v>
      </c>
      <c r="U20" s="377" t="e">
        <f>IF('concesión 2025'!#REF!="","",'concesión 2025'!#REF!)</f>
        <v>#REF!</v>
      </c>
      <c r="V20" s="378" t="e">
        <f>IF('concesión 2025'!#REF!="","",'concesión 2025'!#REF!)</f>
        <v>#REF!</v>
      </c>
      <c r="W20" s="378" t="e">
        <f>IF('concesión 2025'!#REF!="","",'concesión 2025'!#REF!)</f>
        <v>#REF!</v>
      </c>
      <c r="X20" s="379" t="e">
        <f>IF('concesión 2025'!#REF!="","",'concesión 2025'!#REF!)</f>
        <v>#REF!</v>
      </c>
      <c r="Y20" s="378" t="e">
        <f>IF('concesión 2025'!#REF!="","",'concesión 2025'!#REF!)</f>
        <v>#REF!</v>
      </c>
      <c r="Z20" s="380" t="e">
        <f>IF('concesión 2025'!#REF!="","",'concesión 2025'!#REF!)</f>
        <v>#REF!</v>
      </c>
      <c r="AA20" s="380" t="e">
        <f>IF('concesión 2025'!#REF!="","",'concesión 2025'!#REF!)</f>
        <v>#REF!</v>
      </c>
      <c r="AB20" s="381" t="e">
        <f>IF('concesión 2025'!#REF!="","",'concesión 2025'!#REF!)</f>
        <v>#REF!</v>
      </c>
      <c r="AC20" s="381" t="e">
        <f>IF('concesión 2025'!#REF!="","",'concesión 2025'!#REF!)</f>
        <v>#REF!</v>
      </c>
      <c r="AD20" s="382" t="e">
        <f>IF('concesión 2025'!#REF!="",0,'concesión 2025'!#REF!)</f>
        <v>#REF!</v>
      </c>
      <c r="AE20" s="383" t="e">
        <f>IF('concesión 2025'!#REF!="",0,'concesión 2025'!#REF!)</f>
        <v>#REF!</v>
      </c>
      <c r="AF20" s="384" t="e">
        <f>IF(#REF!="","",#REF!)</f>
        <v>#REF!</v>
      </c>
      <c r="AG20" s="385" t="e">
        <f>IF(#REF!="","",#REF!)</f>
        <v>#REF!</v>
      </c>
      <c r="AH20" s="386" t="e">
        <f>IF(#REF!="","",#REF!)</f>
        <v>#REF!</v>
      </c>
      <c r="AI20" s="387" t="e">
        <f t="shared" si="0"/>
        <v>#REF!</v>
      </c>
      <c r="AJ20" s="388">
        <f>IF('xustificacion 2025'!V21="","",'xustificacion 2025'!V21)</f>
        <v>0</v>
      </c>
      <c r="AK20" s="381">
        <f>IF('xustificacion 2025'!W21="","",'xustificacion 2025'!W21)</f>
        <v>0</v>
      </c>
      <c r="AL20" s="389" t="str">
        <f>IF('xustificacion 2025'!Y21="","",'xustificacion 2025'!Y21)</f>
        <v/>
      </c>
      <c r="AM20" s="386">
        <f>IF('xustificacion 2025'!X21="","",'xustificacion 2025'!X21)</f>
        <v>0</v>
      </c>
      <c r="AN20" s="390" t="e">
        <f t="shared" si="1"/>
        <v>#REF!</v>
      </c>
      <c r="AO20" s="367"/>
      <c r="AP20" s="367"/>
      <c r="AQ20" s="306"/>
      <c r="AR20" s="306"/>
      <c r="AS20" s="300"/>
    </row>
    <row r="21" spans="1:48" ht="19.5" customHeight="1" x14ac:dyDescent="0.25">
      <c r="A21" s="391"/>
      <c r="B21" s="391" t="e">
        <f>IF('concesión 2025'!#REF!="","",'concesión 2025'!#REF!)</f>
        <v>#REF!</v>
      </c>
      <c r="C21" s="391" t="e">
        <f>IF('concesión 2025'!#REF!="","",'concesión 2025'!#REF!)</f>
        <v>#REF!</v>
      </c>
      <c r="D21" s="392" t="e">
        <f>IF('concesión 2025'!#REF!="","",'concesión 2025'!#REF!)</f>
        <v>#REF!</v>
      </c>
      <c r="E21" s="392" t="e">
        <f>IF('concesión 2025'!#REF!="","",'concesión 2025'!#REF!)</f>
        <v>#REF!</v>
      </c>
      <c r="F21" s="393" t="e">
        <f>IF('concesión 2025'!#REF!="","",'concesión 2025'!#REF!)</f>
        <v>#REF!</v>
      </c>
      <c r="G21" s="392" t="e">
        <f>IF('concesión 2025'!#REF!="","",'concesión 2025'!#REF!)</f>
        <v>#REF!</v>
      </c>
      <c r="H21" s="394" t="str">
        <f>IF('concesión 2025'!N21="","",'concesión 2025'!N21)</f>
        <v/>
      </c>
      <c r="I21" s="395" t="str">
        <f>IF('concesión 2025'!P21="","",'concesión 2025'!P21)</f>
        <v/>
      </c>
      <c r="J21" s="395">
        <f>IF('concesión 2025'!Q21="","",'concesión 2025'!Q21)</f>
        <v>0</v>
      </c>
      <c r="K21" s="396" t="str">
        <f>IF('concesión 2025'!R21="","",'concesión 2025'!R21)</f>
        <v/>
      </c>
      <c r="L21" s="397">
        <f>IF('concesión 2025'!S21="","",'concesión 2025'!S21)</f>
        <v>0</v>
      </c>
      <c r="M21" s="395">
        <f>IF('concesión 2025'!T21="","",'concesión 2025'!T21)</f>
        <v>0</v>
      </c>
      <c r="N21" s="398" t="str">
        <f>IF('concesión 2025'!U21="","",'concesión 2025'!U21)</f>
        <v/>
      </c>
      <c r="S21" s="300"/>
      <c r="T21" s="399"/>
      <c r="U21" s="400"/>
      <c r="V21" s="401"/>
      <c r="W21" s="402"/>
      <c r="X21" s="402"/>
      <c r="Y21" s="403"/>
      <c r="Z21" s="404"/>
      <c r="AA21" s="405"/>
      <c r="AB21" s="405"/>
      <c r="AC21" s="406"/>
      <c r="AD21" s="407" t="e">
        <f>SUM(AD14:AD20)</f>
        <v>#REF!</v>
      </c>
      <c r="AE21" s="408" t="e">
        <f>SUM(AE14:AE20)</f>
        <v>#REF!</v>
      </c>
      <c r="AF21" s="409" t="e">
        <f>SUM(AF14:AF20)</f>
        <v>#REF!</v>
      </c>
      <c r="AG21" s="410"/>
      <c r="AH21" s="411" t="e">
        <f>SUM(AH14:AH20)</f>
        <v>#REF!</v>
      </c>
      <c r="AI21" s="412" t="e">
        <f>SUM(AI14:AI20)</f>
        <v>#REF!</v>
      </c>
      <c r="AJ21" s="412" t="e">
        <f>SUM(AJ14:AJ20)</f>
        <v>#REF!</v>
      </c>
      <c r="AK21" s="412"/>
      <c r="AL21" s="412"/>
      <c r="AM21" s="411" t="e">
        <f>SUM(AM14:AM20)</f>
        <v>#REF!</v>
      </c>
      <c r="AN21" s="412" t="e">
        <f>SUM(AN14:AN20)</f>
        <v>#REF!</v>
      </c>
      <c r="AO21" s="306"/>
      <c r="AS21" s="300"/>
    </row>
    <row r="22" spans="1:48" ht="19.5" customHeight="1" x14ac:dyDescent="0.25">
      <c r="A22" s="391"/>
      <c r="B22" s="391"/>
      <c r="C22" s="391"/>
      <c r="D22" s="392"/>
      <c r="E22" s="392"/>
      <c r="F22" s="393"/>
      <c r="G22" s="392"/>
      <c r="H22" s="413"/>
      <c r="I22" s="413"/>
      <c r="J22" s="413"/>
      <c r="K22" s="414"/>
      <c r="L22" s="415"/>
      <c r="M22" s="413"/>
      <c r="N22" s="413"/>
      <c r="S22" s="300"/>
      <c r="T22" s="306"/>
      <c r="U22" s="416"/>
      <c r="V22" s="417"/>
      <c r="W22" s="418"/>
      <c r="Y22" s="367"/>
      <c r="Z22" s="419"/>
      <c r="AA22" s="419"/>
      <c r="AB22" s="419"/>
      <c r="AC22" s="367"/>
      <c r="AD22" s="367"/>
      <c r="AE22" s="367"/>
      <c r="AF22" s="367"/>
      <c r="AG22" s="306"/>
      <c r="AH22" s="367"/>
      <c r="AI22" s="306"/>
      <c r="AJ22" s="306"/>
      <c r="AK22" s="306"/>
      <c r="AL22" s="367"/>
      <c r="AM22" s="367"/>
      <c r="AN22" s="306"/>
      <c r="AO22" s="306"/>
      <c r="AS22" s="300"/>
    </row>
    <row r="23" spans="1:48" ht="19.5" hidden="1" customHeight="1" x14ac:dyDescent="0.25">
      <c r="S23" s="300"/>
      <c r="T23" s="306"/>
      <c r="U23" s="416"/>
      <c r="V23" s="417"/>
      <c r="W23" s="418"/>
      <c r="Y23" s="367"/>
      <c r="Z23" s="419"/>
      <c r="AA23" s="419"/>
      <c r="AB23" s="419"/>
      <c r="AC23" s="367"/>
      <c r="AD23" s="367"/>
      <c r="AE23" s="367"/>
      <c r="AF23" s="367"/>
      <c r="AG23" s="306"/>
      <c r="AH23" s="367"/>
      <c r="AI23" s="306"/>
      <c r="AJ23" s="306"/>
      <c r="AK23" s="306"/>
      <c r="AL23" s="367"/>
      <c r="AM23" s="367"/>
      <c r="AN23" s="306"/>
      <c r="AO23" s="306"/>
      <c r="AS23" s="300"/>
    </row>
    <row r="24" spans="1:48" ht="19.5" customHeight="1" x14ac:dyDescent="0.25">
      <c r="A24" s="735" t="s">
        <v>144</v>
      </c>
      <c r="B24" s="735"/>
      <c r="C24" s="735"/>
      <c r="D24" s="735"/>
      <c r="E24" s="735"/>
      <c r="F24" s="735"/>
      <c r="G24" s="735"/>
      <c r="H24" s="735"/>
      <c r="I24" s="735"/>
      <c r="J24" s="735"/>
      <c r="K24" s="735"/>
      <c r="L24" s="735"/>
      <c r="M24" s="735"/>
      <c r="N24" s="735"/>
      <c r="O24" s="735"/>
      <c r="P24" s="735"/>
      <c r="Q24" s="736" t="s">
        <v>174</v>
      </c>
      <c r="R24" s="737" t="s">
        <v>175</v>
      </c>
      <c r="S24" s="300"/>
      <c r="T24" s="306"/>
      <c r="U24" s="416"/>
      <c r="V24" s="417"/>
      <c r="W24" s="418"/>
      <c r="Y24" s="367"/>
      <c r="Z24" s="419"/>
      <c r="AA24" s="419"/>
      <c r="AB24" s="419"/>
      <c r="AC24" s="367"/>
      <c r="AD24" s="367"/>
      <c r="AE24" s="367"/>
      <c r="AF24" s="367"/>
      <c r="AG24" s="306"/>
      <c r="AH24" s="367"/>
      <c r="AI24" s="306"/>
      <c r="AJ24" s="306"/>
      <c r="AK24" s="306"/>
      <c r="AL24" s="367"/>
      <c r="AM24" s="367"/>
      <c r="AN24" s="306"/>
      <c r="AO24" s="306"/>
      <c r="AS24" s="300"/>
    </row>
    <row r="25" spans="1:48" ht="19.5" customHeight="1" x14ac:dyDescent="0.25">
      <c r="A25" s="723" t="s">
        <v>61</v>
      </c>
      <c r="B25" s="723"/>
      <c r="C25" s="723"/>
      <c r="D25" s="723"/>
      <c r="E25" s="723"/>
      <c r="F25" s="723"/>
      <c r="G25" s="723"/>
      <c r="H25" s="723"/>
      <c r="I25" s="724" t="s">
        <v>160</v>
      </c>
      <c r="J25" s="724"/>
      <c r="K25" s="724"/>
      <c r="L25" s="724"/>
      <c r="M25" s="724" t="s">
        <v>161</v>
      </c>
      <c r="N25" s="724"/>
      <c r="O25" s="724"/>
      <c r="P25" s="724"/>
      <c r="Q25" s="736"/>
      <c r="R25" s="737"/>
      <c r="S25" s="300"/>
      <c r="T25" s="738" t="s">
        <v>147</v>
      </c>
      <c r="U25" s="738"/>
      <c r="V25" s="738"/>
      <c r="W25" s="738"/>
      <c r="X25" s="738"/>
      <c r="Y25" s="738"/>
      <c r="Z25" s="738"/>
      <c r="AA25" s="738"/>
      <c r="AB25" s="738"/>
      <c r="AC25" s="738"/>
      <c r="AD25" s="738"/>
      <c r="AE25" s="738"/>
      <c r="AF25" s="738"/>
      <c r="AG25" s="738"/>
      <c r="AH25" s="738"/>
      <c r="AI25" s="738"/>
      <c r="AJ25" s="738"/>
      <c r="AK25" s="738"/>
      <c r="AL25" s="738"/>
      <c r="AM25" s="738"/>
      <c r="AN25" s="738"/>
      <c r="AO25" s="738"/>
      <c r="AP25" s="738"/>
      <c r="AQ25" s="722" t="s">
        <v>176</v>
      </c>
      <c r="AR25" s="739" t="s">
        <v>177</v>
      </c>
      <c r="AS25" s="300"/>
    </row>
    <row r="26" spans="1:48" ht="21" customHeight="1" x14ac:dyDescent="0.25">
      <c r="A26" s="726" t="s">
        <v>65</v>
      </c>
      <c r="B26" s="727" t="s">
        <v>66</v>
      </c>
      <c r="C26" s="728" t="s">
        <v>23</v>
      </c>
      <c r="D26" s="729" t="s">
        <v>178</v>
      </c>
      <c r="E26" s="729"/>
      <c r="F26" s="728" t="s">
        <v>68</v>
      </c>
      <c r="G26" s="728" t="s">
        <v>29</v>
      </c>
      <c r="H26" s="740" t="s">
        <v>30</v>
      </c>
      <c r="I26" s="729" t="s">
        <v>179</v>
      </c>
      <c r="J26" s="729"/>
      <c r="K26" s="741" t="s">
        <v>180</v>
      </c>
      <c r="L26" s="742" t="s">
        <v>181</v>
      </c>
      <c r="M26" s="729" t="s">
        <v>179</v>
      </c>
      <c r="N26" s="729"/>
      <c r="O26" s="740" t="s">
        <v>182</v>
      </c>
      <c r="P26" s="742" t="s">
        <v>183</v>
      </c>
      <c r="Q26" s="736"/>
      <c r="R26" s="737"/>
      <c r="S26" s="300"/>
      <c r="T26" s="743" t="s">
        <v>65</v>
      </c>
      <c r="U26" s="744" t="s">
        <v>66</v>
      </c>
      <c r="V26" s="745" t="s">
        <v>23</v>
      </c>
      <c r="W26" s="745" t="s">
        <v>24</v>
      </c>
      <c r="X26" s="745"/>
      <c r="Y26" s="746" t="s">
        <v>184</v>
      </c>
      <c r="Z26" s="745" t="s">
        <v>68</v>
      </c>
      <c r="AA26" s="745" t="s">
        <v>29</v>
      </c>
      <c r="AB26" s="745" t="s">
        <v>30</v>
      </c>
      <c r="AC26" s="747" t="s">
        <v>185</v>
      </c>
      <c r="AD26" s="747" t="s">
        <v>186</v>
      </c>
      <c r="AE26" s="747" t="s">
        <v>187</v>
      </c>
      <c r="AF26" s="748" t="s">
        <v>188</v>
      </c>
      <c r="AG26" s="722" t="s">
        <v>189</v>
      </c>
      <c r="AH26" s="722"/>
      <c r="AI26" s="722"/>
      <c r="AJ26" s="722"/>
      <c r="AK26" s="722"/>
      <c r="AL26" s="749" t="s">
        <v>190</v>
      </c>
      <c r="AM26" s="749"/>
      <c r="AN26" s="749"/>
      <c r="AO26" s="749"/>
      <c r="AP26" s="749"/>
      <c r="AQ26" s="722"/>
      <c r="AR26" s="739"/>
      <c r="AS26" s="300"/>
    </row>
    <row r="27" spans="1:48" ht="39.75" customHeight="1" x14ac:dyDescent="0.25">
      <c r="A27" s="726"/>
      <c r="B27" s="727"/>
      <c r="C27" s="728"/>
      <c r="D27" s="420" t="s">
        <v>191</v>
      </c>
      <c r="E27" s="420" t="s">
        <v>39</v>
      </c>
      <c r="F27" s="728"/>
      <c r="G27" s="728"/>
      <c r="H27" s="740"/>
      <c r="I27" s="421">
        <v>43647</v>
      </c>
      <c r="J27" s="421">
        <v>43769</v>
      </c>
      <c r="K27" s="741"/>
      <c r="L27" s="742"/>
      <c r="M27" s="421">
        <v>43770</v>
      </c>
      <c r="N27" s="421">
        <v>44012</v>
      </c>
      <c r="O27" s="740"/>
      <c r="P27" s="742"/>
      <c r="Q27" s="736"/>
      <c r="R27" s="737"/>
      <c r="S27" s="300"/>
      <c r="T27" s="743"/>
      <c r="U27" s="744"/>
      <c r="V27" s="745"/>
      <c r="W27" s="422" t="s">
        <v>38</v>
      </c>
      <c r="X27" s="423" t="s">
        <v>39</v>
      </c>
      <c r="Y27" s="746"/>
      <c r="Z27" s="745"/>
      <c r="AA27" s="745"/>
      <c r="AB27" s="745"/>
      <c r="AC27" s="747"/>
      <c r="AD27" s="747"/>
      <c r="AE27" s="747"/>
      <c r="AF27" s="748"/>
      <c r="AG27" s="424" t="s">
        <v>192</v>
      </c>
      <c r="AH27" s="312" t="s">
        <v>193</v>
      </c>
      <c r="AI27" s="312" t="s">
        <v>194</v>
      </c>
      <c r="AJ27" s="425" t="s">
        <v>195</v>
      </c>
      <c r="AK27" s="426" t="s">
        <v>99</v>
      </c>
      <c r="AL27" s="424" t="s">
        <v>196</v>
      </c>
      <c r="AM27" s="312" t="s">
        <v>197</v>
      </c>
      <c r="AN27" s="312" t="s">
        <v>198</v>
      </c>
      <c r="AO27" s="425" t="s">
        <v>199</v>
      </c>
      <c r="AP27" s="427" t="s">
        <v>99</v>
      </c>
      <c r="AQ27" s="722"/>
      <c r="AR27" s="739"/>
      <c r="AS27" s="300"/>
    </row>
    <row r="28" spans="1:48" ht="24" customHeight="1" x14ac:dyDescent="0.25">
      <c r="A28" s="322" t="str">
        <f>IF('concesión 2025'!A30="","",'concesión 2025'!A30)</f>
        <v/>
      </c>
      <c r="B28" s="323" t="str">
        <f>IF('concesión 2025'!B30="","",'concesión 2025'!B30)</f>
        <v/>
      </c>
      <c r="C28" s="428" t="str">
        <f>IF('concesión 2025'!C30="","",'concesión 2025'!C30)</f>
        <v/>
      </c>
      <c r="D28" s="428" t="str">
        <f>IF('concesión 2025'!D30="","",'concesión 2025'!D30)</f>
        <v/>
      </c>
      <c r="E28" s="429" t="str">
        <f>IF('concesión 2025'!E30="","",'concesión 2025'!E30)</f>
        <v/>
      </c>
      <c r="F28" s="324" t="str">
        <f>IF('concesión 2025'!I30="","",'concesión 2025'!I30)</f>
        <v/>
      </c>
      <c r="G28" s="430" t="str">
        <f>IF('concesión 2025'!J30="","",'concesión 2025'!J30)</f>
        <v/>
      </c>
      <c r="H28" s="431" t="str">
        <f>IF('concesión 2025'!K30="","",'concesión 2025'!K30)</f>
        <v/>
      </c>
      <c r="I28" s="324" t="str">
        <f>IF('concesión 2025'!L30="","",'concesión 2025'!L30)</f>
        <v/>
      </c>
      <c r="J28" s="324" t="str">
        <f>IF('concesión 2025'!M30="","",'concesión 2025'!M30)</f>
        <v/>
      </c>
      <c r="K28" s="432">
        <f>IF('concesión 2025'!N30="","",'concesión 2025'!N30)</f>
        <v>0</v>
      </c>
      <c r="L28" s="433">
        <f>IF('concesión 2025'!O30="","",'concesión 2025'!O30)</f>
        <v>0</v>
      </c>
      <c r="M28" s="324" t="str">
        <f>IF('concesión 2025'!P30="","",'concesión 2025'!P30)</f>
        <v/>
      </c>
      <c r="N28" s="324" t="e">
        <f>IF('concesión 2025'!#REF!="","",'concesión 2025'!#REF!)</f>
        <v>#REF!</v>
      </c>
      <c r="O28" s="432" t="str">
        <f>IF('concesión 2025'!R30="","",'concesión 2025'!R30)</f>
        <v/>
      </c>
      <c r="P28" s="434" t="str">
        <f>IF('concesión 2025'!S30="","",'concesión 2025'!S30)</f>
        <v/>
      </c>
      <c r="Q28" s="435" t="str">
        <f>IF('concesión 2025'!T30="","",'concesión 2025'!T30)</f>
        <v/>
      </c>
      <c r="R28" s="436" t="str">
        <f>IF('concesión 2025'!U30="","",'concesión 2025'!U30)</f>
        <v/>
      </c>
      <c r="S28" s="300"/>
      <c r="T28" s="437" t="str">
        <f>IF('concesión 2025'!A30="","",'concesión 2025'!A30)</f>
        <v/>
      </c>
      <c r="U28" s="438" t="str">
        <f>IF('concesión 2025'!B30="","",'concesión 2025'!B30)</f>
        <v/>
      </c>
      <c r="V28" s="439" t="str">
        <f>IF('concesión 2025'!C30="","",'concesión 2025'!C30)</f>
        <v/>
      </c>
      <c r="W28" s="439" t="str">
        <f>IF('concesión 2025'!D30="","",'concesión 2025'!D30)</f>
        <v/>
      </c>
      <c r="X28" s="440" t="str">
        <f>IF('concesión 2025'!E30="","",'concesión 2025'!E30)</f>
        <v/>
      </c>
      <c r="Y28" s="441" t="str">
        <f>IF('concesión 2025'!H30="","",'concesión 2025'!H30)</f>
        <v/>
      </c>
      <c r="Z28" s="442" t="str">
        <f>IF('concesión 2025'!I30="","",'concesión 2025'!I30)</f>
        <v/>
      </c>
      <c r="AA28" s="442" t="str">
        <f>IF('concesión 2025'!J30="","",'concesión 2025'!J30)</f>
        <v/>
      </c>
      <c r="AB28" s="443" t="str">
        <f>IF('concesión 2025'!K30="","",'concesión 2025'!K30)</f>
        <v/>
      </c>
      <c r="AC28" s="444">
        <f>IF('concesión 2025'!N30="","",'concesión 2025'!N30)</f>
        <v>0</v>
      </c>
      <c r="AD28" s="445">
        <f>IF('concesión 2025'!O30="","",'concesión 2025'!O30)</f>
        <v>0</v>
      </c>
      <c r="AE28" s="444" t="str">
        <f>IF('concesión 2025'!R30="","",'concesión 2025'!R30)</f>
        <v/>
      </c>
      <c r="AF28" s="446" t="str">
        <f>IF('concesión 2025'!S30="","",'concesión 2025'!S30)</f>
        <v/>
      </c>
      <c r="AG28" s="447" t="e">
        <f>IF(#REF!="","",#REF!)</f>
        <v>#REF!</v>
      </c>
      <c r="AH28" s="347" t="e">
        <f>IF(#REF!="","",#REF!)</f>
        <v>#REF!</v>
      </c>
      <c r="AI28" s="448" t="e">
        <f>IF(#REF!="","",#REF!)</f>
        <v>#REF!</v>
      </c>
      <c r="AJ28" s="449" t="e">
        <f>IF(#REF!="","",#REF!)</f>
        <v>#REF!</v>
      </c>
      <c r="AK28" s="450" t="e">
        <f t="shared" ref="AK28:AK59" si="2">AJ28-AD28</f>
        <v>#REF!</v>
      </c>
      <c r="AL28" s="447" t="str">
        <f>IF('xustificacion 2025'!S29="","",'xustificacion 2025'!S29)</f>
        <v/>
      </c>
      <c r="AM28" s="347" t="str">
        <f>IF('xustificacion 2025'!T29="","",'xustificacion 2025'!T29)</f>
        <v/>
      </c>
      <c r="AN28" s="451">
        <f>IF('xustificacion 2025'!U29="","",'xustificacion 2025'!U29)</f>
        <v>0</v>
      </c>
      <c r="AO28" s="452">
        <f>IF('xustificacion 2025'!V29="","",'xustificacion 2025'!V29)</f>
        <v>0</v>
      </c>
      <c r="AP28" s="450" t="e">
        <f t="shared" ref="AP28:AP59" si="3">+AO28-AF28</f>
        <v>#VALUE!</v>
      </c>
      <c r="AQ28" s="450" t="e">
        <f t="shared" ref="AQ28:AQ59" si="4">+AJ28+AO28</f>
        <v>#REF!</v>
      </c>
      <c r="AR28" s="453" t="e">
        <f t="shared" ref="AR28:AR59" si="5">IF(AQ28=0,0,(AQ28*$AD$97)/$AQ$91)</f>
        <v>#REF!</v>
      </c>
      <c r="AS28" s="300"/>
    </row>
    <row r="29" spans="1:48" ht="24" customHeight="1" x14ac:dyDescent="0.25">
      <c r="A29" s="345" t="e">
        <f>IF('concesión 2025'!#REF!="","",'concesión 2025'!#REF!)</f>
        <v>#REF!</v>
      </c>
      <c r="B29" s="346" t="e">
        <f>IF('concesión 2025'!#REF!="","",'concesión 2025'!#REF!)</f>
        <v>#REF!</v>
      </c>
      <c r="C29" s="439" t="e">
        <f>IF('concesión 2025'!#REF!="","",'concesión 2025'!#REF!)</f>
        <v>#REF!</v>
      </c>
      <c r="D29" s="439" t="e">
        <f>IF('concesión 2025'!#REF!="","",'concesión 2025'!#REF!)</f>
        <v>#REF!</v>
      </c>
      <c r="E29" s="454" t="e">
        <f>IF('concesión 2025'!#REF!="","",'concesión 2025'!#REF!)</f>
        <v>#REF!</v>
      </c>
      <c r="F29" s="347" t="e">
        <f>IF('concesión 2025'!#REF!="","",'concesión 2025'!#REF!)</f>
        <v>#REF!</v>
      </c>
      <c r="G29" s="455" t="e">
        <f>IF('concesión 2025'!#REF!="","",'concesión 2025'!#REF!)</f>
        <v>#REF!</v>
      </c>
      <c r="H29" s="456" t="e">
        <f>IF('concesión 2025'!#REF!="","",'concesión 2025'!#REF!)</f>
        <v>#REF!</v>
      </c>
      <c r="I29" s="347" t="e">
        <f>IF('concesión 2025'!#REF!="","",'concesión 2025'!#REF!)</f>
        <v>#REF!</v>
      </c>
      <c r="J29" s="347" t="e">
        <f>IF('concesión 2025'!#REF!="","",'concesión 2025'!#REF!)</f>
        <v>#REF!</v>
      </c>
      <c r="K29" s="451" t="e">
        <f>IF('concesión 2025'!#REF!="","",'concesión 2025'!#REF!)</f>
        <v>#REF!</v>
      </c>
      <c r="L29" s="457" t="e">
        <f>IF('concesión 2025'!#REF!="","",'concesión 2025'!#REF!)</f>
        <v>#REF!</v>
      </c>
      <c r="M29" s="347" t="e">
        <f>IF('concesión 2025'!#REF!="","",'concesión 2025'!#REF!)</f>
        <v>#REF!</v>
      </c>
      <c r="N29" s="347" t="str">
        <f>IF('concesión 2025'!Q30="","",'concesión 2025'!Q30)</f>
        <v/>
      </c>
      <c r="O29" s="451" t="e">
        <f>IF('concesión 2025'!#REF!="","",'concesión 2025'!#REF!)</f>
        <v>#REF!</v>
      </c>
      <c r="P29" s="458" t="e">
        <v>#VALUE!</v>
      </c>
      <c r="Q29" s="459" t="e">
        <f>IF('concesión 2025'!#REF!="","",'concesión 2025'!#REF!)</f>
        <v>#REF!</v>
      </c>
      <c r="R29" s="460" t="e">
        <f>IF('concesión 2025'!#REF!="","",'concesión 2025'!#REF!)</f>
        <v>#REF!</v>
      </c>
      <c r="S29" s="300"/>
      <c r="T29" s="437" t="e">
        <f>IF('concesión 2025'!#REF!="","",'concesión 2025'!#REF!)</f>
        <v>#REF!</v>
      </c>
      <c r="U29" s="438" t="e">
        <f>IF('concesión 2025'!#REF!="","",'concesión 2025'!#REF!)</f>
        <v>#REF!</v>
      </c>
      <c r="V29" s="439" t="e">
        <f>IF('concesión 2025'!#REF!="","",'concesión 2025'!#REF!)</f>
        <v>#REF!</v>
      </c>
      <c r="W29" s="439" t="e">
        <f>IF('concesión 2025'!#REF!="","",'concesión 2025'!#REF!)</f>
        <v>#REF!</v>
      </c>
      <c r="X29" s="440" t="e">
        <f>IF('concesión 2025'!#REF!="","",'concesión 2025'!#REF!)</f>
        <v>#REF!</v>
      </c>
      <c r="Y29" s="441" t="e">
        <f>IF('concesión 2025'!#REF!="","",'concesión 2025'!#REF!)</f>
        <v>#REF!</v>
      </c>
      <c r="Z29" s="442" t="e">
        <f>IF('concesión 2025'!#REF!="","",'concesión 2025'!#REF!)</f>
        <v>#REF!</v>
      </c>
      <c r="AA29" s="442" t="e">
        <f>IF('concesión 2025'!#REF!="","",'concesión 2025'!#REF!)</f>
        <v>#REF!</v>
      </c>
      <c r="AB29" s="443" t="e">
        <f>IF('concesión 2025'!#REF!="","",'concesión 2025'!#REF!)</f>
        <v>#REF!</v>
      </c>
      <c r="AC29" s="444" t="e">
        <f>IF('concesión 2025'!#REF!="","",'concesión 2025'!#REF!)</f>
        <v>#REF!</v>
      </c>
      <c r="AD29" s="445" t="e">
        <f>IF('concesión 2025'!#REF!="","",'concesión 2025'!#REF!)</f>
        <v>#REF!</v>
      </c>
      <c r="AE29" s="444" t="e">
        <f>IF('concesión 2025'!#REF!="","",'concesión 2025'!#REF!)</f>
        <v>#REF!</v>
      </c>
      <c r="AF29" s="446" t="e">
        <v>#VALUE!</v>
      </c>
      <c r="AG29" s="447" t="e">
        <f>IF(#REF!="","",#REF!)</f>
        <v>#REF!</v>
      </c>
      <c r="AH29" s="347" t="e">
        <f>IF(#REF!="","",#REF!)</f>
        <v>#REF!</v>
      </c>
      <c r="AI29" s="448" t="e">
        <f>IF(#REF!="","",#REF!)</f>
        <v>#REF!</v>
      </c>
      <c r="AJ29" s="449" t="e">
        <f>IF(#REF!="","",#REF!)</f>
        <v>#REF!</v>
      </c>
      <c r="AK29" s="450" t="e">
        <f t="shared" si="2"/>
        <v>#REF!</v>
      </c>
      <c r="AL29" s="447" t="e">
        <f>IF('xustificacion 2025'!#REF!="","",'xustificacion 2025'!#REF!)</f>
        <v>#REF!</v>
      </c>
      <c r="AM29" s="347" t="e">
        <f>IF('xustificacion 2025'!#REF!="","",'xustificacion 2025'!#REF!)</f>
        <v>#REF!</v>
      </c>
      <c r="AN29" s="451" t="e">
        <f>IF('xustificacion 2025'!#REF!="","",'xustificacion 2025'!#REF!)</f>
        <v>#REF!</v>
      </c>
      <c r="AO29" s="452" t="e">
        <f>IF('xustificacion 2025'!#REF!="","",'xustificacion 2025'!#REF!)</f>
        <v>#REF!</v>
      </c>
      <c r="AP29" s="450" t="e">
        <f t="shared" si="3"/>
        <v>#REF!</v>
      </c>
      <c r="AQ29" s="450" t="e">
        <f t="shared" si="4"/>
        <v>#REF!</v>
      </c>
      <c r="AR29" s="453" t="e">
        <f t="shared" si="5"/>
        <v>#REF!</v>
      </c>
      <c r="AS29" s="300"/>
    </row>
    <row r="30" spans="1:48" ht="24" customHeight="1" x14ac:dyDescent="0.25">
      <c r="A30" s="345" t="e">
        <f>IF('concesión 2025'!#REF!="","",'concesión 2025'!#REF!)</f>
        <v>#REF!</v>
      </c>
      <c r="B30" s="346" t="e">
        <f>IF('concesión 2025'!#REF!="","",'concesión 2025'!#REF!)</f>
        <v>#REF!</v>
      </c>
      <c r="C30" s="439" t="e">
        <f>IF('concesión 2025'!#REF!="","",'concesión 2025'!#REF!)</f>
        <v>#REF!</v>
      </c>
      <c r="D30" s="439" t="e">
        <f>IF('concesión 2025'!#REF!="","",'concesión 2025'!#REF!)</f>
        <v>#REF!</v>
      </c>
      <c r="E30" s="454" t="e">
        <f>IF('concesión 2025'!#REF!="","",'concesión 2025'!#REF!)</f>
        <v>#REF!</v>
      </c>
      <c r="F30" s="347" t="e">
        <f>IF('concesión 2025'!#REF!="","",'concesión 2025'!#REF!)</f>
        <v>#REF!</v>
      </c>
      <c r="G30" s="455" t="e">
        <f>IF('concesión 2025'!#REF!="","",'concesión 2025'!#REF!)</f>
        <v>#REF!</v>
      </c>
      <c r="H30" s="456" t="e">
        <f>IF('concesión 2025'!#REF!="","",'concesión 2025'!#REF!)</f>
        <v>#REF!</v>
      </c>
      <c r="I30" s="347" t="e">
        <f>IF('concesión 2025'!#REF!="","",'concesión 2025'!#REF!)</f>
        <v>#REF!</v>
      </c>
      <c r="J30" s="347" t="e">
        <f>IF('concesión 2025'!#REF!="","",'concesión 2025'!#REF!)</f>
        <v>#REF!</v>
      </c>
      <c r="K30" s="451" t="e">
        <f>IF('concesión 2025'!#REF!="","",'concesión 2025'!#REF!)</f>
        <v>#REF!</v>
      </c>
      <c r="L30" s="457" t="e">
        <f>IF('concesión 2025'!#REF!="","",'concesión 2025'!#REF!)</f>
        <v>#REF!</v>
      </c>
      <c r="M30" s="347" t="e">
        <f>IF('concesión 2025'!#REF!="","",'concesión 2025'!#REF!)</f>
        <v>#REF!</v>
      </c>
      <c r="N30" s="347" t="e">
        <f>IF('concesión 2025'!#REF!="","",'concesión 2025'!#REF!)</f>
        <v>#REF!</v>
      </c>
      <c r="O30" s="451" t="e">
        <f>IF('concesión 2025'!#REF!="","",'concesión 2025'!#REF!)</f>
        <v>#REF!</v>
      </c>
      <c r="P30" s="458" t="e">
        <f>IF('concesión 2025'!#REF!="","",'concesión 2025'!#REF!)</f>
        <v>#REF!</v>
      </c>
      <c r="Q30" s="459" t="e">
        <f>IF('concesión 2025'!#REF!="","",'concesión 2025'!#REF!)</f>
        <v>#REF!</v>
      </c>
      <c r="R30" s="460" t="e">
        <f>IF('concesión 2025'!#REF!="","",'concesión 2025'!#REF!)</f>
        <v>#REF!</v>
      </c>
      <c r="S30" s="300"/>
      <c r="T30" s="437" t="e">
        <f>IF('concesión 2025'!#REF!="","",'concesión 2025'!#REF!)</f>
        <v>#REF!</v>
      </c>
      <c r="U30" s="438" t="e">
        <f>IF('concesión 2025'!#REF!="","",'concesión 2025'!#REF!)</f>
        <v>#REF!</v>
      </c>
      <c r="V30" s="439" t="e">
        <f>IF('concesión 2025'!#REF!="","",'concesión 2025'!#REF!)</f>
        <v>#REF!</v>
      </c>
      <c r="W30" s="439" t="e">
        <f>IF('concesión 2025'!#REF!="","",'concesión 2025'!#REF!)</f>
        <v>#REF!</v>
      </c>
      <c r="X30" s="440" t="e">
        <f>IF('concesión 2025'!#REF!="","",'concesión 2025'!#REF!)</f>
        <v>#REF!</v>
      </c>
      <c r="Y30" s="441" t="e">
        <f>IF('concesión 2025'!#REF!="","",'concesión 2025'!#REF!)</f>
        <v>#REF!</v>
      </c>
      <c r="Z30" s="442" t="e">
        <f>IF('concesión 2025'!#REF!="","",'concesión 2025'!#REF!)</f>
        <v>#REF!</v>
      </c>
      <c r="AA30" s="442" t="e">
        <f>IF('concesión 2025'!#REF!="","",'concesión 2025'!#REF!)</f>
        <v>#REF!</v>
      </c>
      <c r="AB30" s="443" t="e">
        <f>IF('concesión 2025'!#REF!="","",'concesión 2025'!#REF!)</f>
        <v>#REF!</v>
      </c>
      <c r="AC30" s="444" t="e">
        <f>IF('concesión 2025'!#REF!="","",'concesión 2025'!#REF!)</f>
        <v>#REF!</v>
      </c>
      <c r="AD30" s="445" t="e">
        <f>IF('concesión 2025'!#REF!="","",'concesión 2025'!#REF!)</f>
        <v>#REF!</v>
      </c>
      <c r="AE30" s="444" t="e">
        <f>IF('concesión 2025'!#REF!="","",'concesión 2025'!#REF!)</f>
        <v>#REF!</v>
      </c>
      <c r="AF30" s="461" t="e">
        <f>IF('concesión 2025'!#REF!="","",'concesión 2025'!#REF!)</f>
        <v>#REF!</v>
      </c>
      <c r="AG30" s="447" t="e">
        <f>IF(#REF!="","",#REF!)</f>
        <v>#REF!</v>
      </c>
      <c r="AH30" s="347" t="e">
        <f>IF(#REF!="","",#REF!)</f>
        <v>#REF!</v>
      </c>
      <c r="AI30" s="448" t="e">
        <f>IF(#REF!="","",#REF!)</f>
        <v>#REF!</v>
      </c>
      <c r="AJ30" s="449" t="e">
        <f>IF(#REF!="","",#REF!)</f>
        <v>#REF!</v>
      </c>
      <c r="AK30" s="450" t="e">
        <f t="shared" si="2"/>
        <v>#REF!</v>
      </c>
      <c r="AL30" s="447" t="e">
        <f>IF('xustificacion 2025'!#REF!="","",'xustificacion 2025'!#REF!)</f>
        <v>#REF!</v>
      </c>
      <c r="AM30" s="347" t="e">
        <f>IF('xustificacion 2025'!#REF!="","",'xustificacion 2025'!#REF!)</f>
        <v>#REF!</v>
      </c>
      <c r="AN30" s="451" t="e">
        <f>IF('xustificacion 2025'!#REF!="","",'xustificacion 2025'!#REF!)</f>
        <v>#REF!</v>
      </c>
      <c r="AO30" s="452" t="e">
        <f>IF('xustificacion 2025'!#REF!="","",'xustificacion 2025'!#REF!)</f>
        <v>#REF!</v>
      </c>
      <c r="AP30" s="450" t="e">
        <f t="shared" si="3"/>
        <v>#REF!</v>
      </c>
      <c r="AQ30" s="450" t="e">
        <f t="shared" si="4"/>
        <v>#REF!</v>
      </c>
      <c r="AR30" s="453" t="e">
        <f t="shared" si="5"/>
        <v>#REF!</v>
      </c>
      <c r="AS30" s="300"/>
    </row>
    <row r="31" spans="1:48" ht="24" customHeight="1" x14ac:dyDescent="0.25">
      <c r="A31" s="345" t="e">
        <f>IF('concesión 2025'!#REF!="","",'concesión 2025'!#REF!)</f>
        <v>#REF!</v>
      </c>
      <c r="B31" s="346" t="e">
        <f>IF('concesión 2025'!#REF!="","",'concesión 2025'!#REF!)</f>
        <v>#REF!</v>
      </c>
      <c r="C31" s="439" t="e">
        <f>IF('concesión 2025'!#REF!="","",'concesión 2025'!#REF!)</f>
        <v>#REF!</v>
      </c>
      <c r="D31" s="439" t="e">
        <f>IF('concesión 2025'!#REF!="","",'concesión 2025'!#REF!)</f>
        <v>#REF!</v>
      </c>
      <c r="E31" s="454" t="e">
        <f>IF('concesión 2025'!#REF!="","",'concesión 2025'!#REF!)</f>
        <v>#REF!</v>
      </c>
      <c r="F31" s="347" t="e">
        <f>IF('concesión 2025'!#REF!="","",'concesión 2025'!#REF!)</f>
        <v>#REF!</v>
      </c>
      <c r="G31" s="455" t="e">
        <f>IF('concesión 2025'!#REF!="","",'concesión 2025'!#REF!)</f>
        <v>#REF!</v>
      </c>
      <c r="H31" s="456" t="e">
        <f>IF('concesión 2025'!#REF!="","",'concesión 2025'!#REF!)</f>
        <v>#REF!</v>
      </c>
      <c r="I31" s="347" t="e">
        <f>IF('concesión 2025'!#REF!="","",'concesión 2025'!#REF!)</f>
        <v>#REF!</v>
      </c>
      <c r="J31" s="347" t="e">
        <f>IF('concesión 2025'!#REF!="","",'concesión 2025'!#REF!)</f>
        <v>#REF!</v>
      </c>
      <c r="K31" s="451" t="e">
        <f>IF('concesión 2025'!#REF!="","",'concesión 2025'!#REF!)</f>
        <v>#REF!</v>
      </c>
      <c r="L31" s="457" t="e">
        <f>IF('concesión 2025'!#REF!="","",'concesión 2025'!#REF!)</f>
        <v>#REF!</v>
      </c>
      <c r="M31" s="347" t="e">
        <f>IF('concesión 2025'!#REF!="","",'concesión 2025'!#REF!)</f>
        <v>#REF!</v>
      </c>
      <c r="N31" s="347" t="e">
        <f>IF('concesión 2025'!#REF!="","",'concesión 2025'!#REF!)</f>
        <v>#REF!</v>
      </c>
      <c r="O31" s="451" t="e">
        <f>IF('concesión 2025'!#REF!="","",'concesión 2025'!#REF!)</f>
        <v>#REF!</v>
      </c>
      <c r="P31" s="458" t="e">
        <f>IF('concesión 2025'!#REF!="","",'concesión 2025'!#REF!)</f>
        <v>#REF!</v>
      </c>
      <c r="Q31" s="459" t="e">
        <f>IF('concesión 2025'!#REF!="","",'concesión 2025'!#REF!)</f>
        <v>#REF!</v>
      </c>
      <c r="R31" s="460" t="e">
        <f>IF('concesión 2025'!#REF!="","",'concesión 2025'!#REF!)</f>
        <v>#REF!</v>
      </c>
      <c r="S31" s="300"/>
      <c r="T31" s="437" t="e">
        <f>IF('concesión 2025'!#REF!="","",'concesión 2025'!#REF!)</f>
        <v>#REF!</v>
      </c>
      <c r="U31" s="438" t="e">
        <f>IF('concesión 2025'!#REF!="","",'concesión 2025'!#REF!)</f>
        <v>#REF!</v>
      </c>
      <c r="V31" s="439" t="e">
        <f>IF('concesión 2025'!#REF!="","",'concesión 2025'!#REF!)</f>
        <v>#REF!</v>
      </c>
      <c r="W31" s="439" t="e">
        <f>IF('concesión 2025'!#REF!="","",'concesión 2025'!#REF!)</f>
        <v>#REF!</v>
      </c>
      <c r="X31" s="440" t="e">
        <f>IF('concesión 2025'!#REF!="","",'concesión 2025'!#REF!)</f>
        <v>#REF!</v>
      </c>
      <c r="Y31" s="441" t="e">
        <f>IF('concesión 2025'!#REF!="","",'concesión 2025'!#REF!)</f>
        <v>#REF!</v>
      </c>
      <c r="Z31" s="442" t="e">
        <f>IF('concesión 2025'!#REF!="","",'concesión 2025'!#REF!)</f>
        <v>#REF!</v>
      </c>
      <c r="AA31" s="442" t="e">
        <f>IF('concesión 2025'!#REF!="","",'concesión 2025'!#REF!)</f>
        <v>#REF!</v>
      </c>
      <c r="AB31" s="443" t="e">
        <f>IF('concesión 2025'!#REF!="","",'concesión 2025'!#REF!)</f>
        <v>#REF!</v>
      </c>
      <c r="AC31" s="444" t="e">
        <f>IF('concesión 2025'!#REF!="","",'concesión 2025'!#REF!)</f>
        <v>#REF!</v>
      </c>
      <c r="AD31" s="445" t="e">
        <f>IF('concesión 2025'!#REF!="","",'concesión 2025'!#REF!)</f>
        <v>#REF!</v>
      </c>
      <c r="AE31" s="444" t="e">
        <f>IF('concesión 2025'!#REF!="","",'concesión 2025'!#REF!)</f>
        <v>#REF!</v>
      </c>
      <c r="AF31" s="461" t="e">
        <f>IF('concesión 2025'!#REF!="","",'concesión 2025'!#REF!)</f>
        <v>#REF!</v>
      </c>
      <c r="AG31" s="447" t="e">
        <f>IF(#REF!="","",#REF!)</f>
        <v>#REF!</v>
      </c>
      <c r="AH31" s="347" t="e">
        <f>IF(#REF!="","",#REF!)</f>
        <v>#REF!</v>
      </c>
      <c r="AI31" s="448" t="e">
        <f>IF(#REF!="","",#REF!)</f>
        <v>#REF!</v>
      </c>
      <c r="AJ31" s="449" t="e">
        <f>IF(#REF!="","",#REF!)</f>
        <v>#REF!</v>
      </c>
      <c r="AK31" s="450" t="e">
        <f t="shared" si="2"/>
        <v>#REF!</v>
      </c>
      <c r="AL31" s="447" t="e">
        <f>IF('xustificacion 2025'!#REF!="","",'xustificacion 2025'!#REF!)</f>
        <v>#REF!</v>
      </c>
      <c r="AM31" s="347" t="e">
        <f>IF('xustificacion 2025'!#REF!="","",'xustificacion 2025'!#REF!)</f>
        <v>#REF!</v>
      </c>
      <c r="AN31" s="451" t="e">
        <f>IF('xustificacion 2025'!#REF!="","",'xustificacion 2025'!#REF!)</f>
        <v>#REF!</v>
      </c>
      <c r="AO31" s="452" t="e">
        <f>IF('xustificacion 2025'!#REF!="","",'xustificacion 2025'!#REF!)</f>
        <v>#REF!</v>
      </c>
      <c r="AP31" s="450" t="e">
        <f t="shared" si="3"/>
        <v>#REF!</v>
      </c>
      <c r="AQ31" s="450" t="e">
        <f t="shared" si="4"/>
        <v>#REF!</v>
      </c>
      <c r="AR31" s="453" t="e">
        <f t="shared" si="5"/>
        <v>#REF!</v>
      </c>
      <c r="AS31" s="300"/>
    </row>
    <row r="32" spans="1:48" ht="24" customHeight="1" x14ac:dyDescent="0.25">
      <c r="A32" s="345" t="e">
        <f>IF('concesión 2025'!#REF!="","",'concesión 2025'!#REF!)</f>
        <v>#REF!</v>
      </c>
      <c r="B32" s="346" t="e">
        <f>IF('concesión 2025'!#REF!="","",'concesión 2025'!#REF!)</f>
        <v>#REF!</v>
      </c>
      <c r="C32" s="439" t="e">
        <f>IF('concesión 2025'!#REF!="","",'concesión 2025'!#REF!)</f>
        <v>#REF!</v>
      </c>
      <c r="D32" s="439" t="e">
        <f>IF('concesión 2025'!#REF!="","",'concesión 2025'!#REF!)</f>
        <v>#REF!</v>
      </c>
      <c r="E32" s="454" t="e">
        <f>IF('concesión 2025'!#REF!="","",'concesión 2025'!#REF!)</f>
        <v>#REF!</v>
      </c>
      <c r="F32" s="347" t="e">
        <f>IF('concesión 2025'!#REF!="","",'concesión 2025'!#REF!)</f>
        <v>#REF!</v>
      </c>
      <c r="G32" s="455" t="e">
        <f>IF('concesión 2025'!#REF!="","",'concesión 2025'!#REF!)</f>
        <v>#REF!</v>
      </c>
      <c r="H32" s="456" t="e">
        <f>IF('concesión 2025'!#REF!="","",'concesión 2025'!#REF!)</f>
        <v>#REF!</v>
      </c>
      <c r="I32" s="347" t="e">
        <f>IF('concesión 2025'!#REF!="","",'concesión 2025'!#REF!)</f>
        <v>#REF!</v>
      </c>
      <c r="J32" s="347" t="e">
        <f>IF('concesión 2025'!#REF!="","",'concesión 2025'!#REF!)</f>
        <v>#REF!</v>
      </c>
      <c r="K32" s="451" t="e">
        <f>IF('concesión 2025'!#REF!="","",'concesión 2025'!#REF!)</f>
        <v>#REF!</v>
      </c>
      <c r="L32" s="457" t="e">
        <f>IF('concesión 2025'!#REF!="","",'concesión 2025'!#REF!)</f>
        <v>#REF!</v>
      </c>
      <c r="M32" s="347" t="e">
        <f>IF('concesión 2025'!#REF!="","",'concesión 2025'!#REF!)</f>
        <v>#REF!</v>
      </c>
      <c r="N32" s="347" t="e">
        <f>IF('concesión 2025'!#REF!="","",'concesión 2025'!#REF!)</f>
        <v>#REF!</v>
      </c>
      <c r="O32" s="451" t="e">
        <f>IF('concesión 2025'!#REF!="","",'concesión 2025'!#REF!)</f>
        <v>#REF!</v>
      </c>
      <c r="P32" s="458" t="e">
        <f>IF('concesión 2025'!#REF!="","",'concesión 2025'!#REF!)</f>
        <v>#REF!</v>
      </c>
      <c r="Q32" s="459" t="e">
        <f>IF('concesión 2025'!#REF!="","",'concesión 2025'!#REF!)</f>
        <v>#REF!</v>
      </c>
      <c r="R32" s="460" t="e">
        <f>IF('concesión 2025'!#REF!="","",'concesión 2025'!#REF!)</f>
        <v>#REF!</v>
      </c>
      <c r="S32" s="300"/>
      <c r="T32" s="437" t="e">
        <f>IF('concesión 2025'!#REF!="","",'concesión 2025'!#REF!)</f>
        <v>#REF!</v>
      </c>
      <c r="U32" s="438" t="e">
        <f>IF('concesión 2025'!#REF!="","",'concesión 2025'!#REF!)</f>
        <v>#REF!</v>
      </c>
      <c r="V32" s="439" t="e">
        <f>IF('concesión 2025'!#REF!="","",'concesión 2025'!#REF!)</f>
        <v>#REF!</v>
      </c>
      <c r="W32" s="439" t="e">
        <f>IF('concesión 2025'!#REF!="","",'concesión 2025'!#REF!)</f>
        <v>#REF!</v>
      </c>
      <c r="X32" s="440" t="e">
        <f>IF('concesión 2025'!#REF!="","",'concesión 2025'!#REF!)</f>
        <v>#REF!</v>
      </c>
      <c r="Y32" s="441" t="e">
        <f>IF('concesión 2025'!#REF!="","",'concesión 2025'!#REF!)</f>
        <v>#REF!</v>
      </c>
      <c r="Z32" s="442" t="e">
        <f>IF('concesión 2025'!#REF!="","",'concesión 2025'!#REF!)</f>
        <v>#REF!</v>
      </c>
      <c r="AA32" s="442" t="e">
        <f>IF('concesión 2025'!#REF!="","",'concesión 2025'!#REF!)</f>
        <v>#REF!</v>
      </c>
      <c r="AB32" s="443" t="e">
        <f>IF('concesión 2025'!#REF!="","",'concesión 2025'!#REF!)</f>
        <v>#REF!</v>
      </c>
      <c r="AC32" s="444" t="e">
        <f>IF('concesión 2025'!#REF!="","",'concesión 2025'!#REF!)</f>
        <v>#REF!</v>
      </c>
      <c r="AD32" s="445" t="e">
        <f>IF('concesión 2025'!#REF!="","",'concesión 2025'!#REF!)</f>
        <v>#REF!</v>
      </c>
      <c r="AE32" s="444" t="e">
        <f>IF('concesión 2025'!#REF!="","",'concesión 2025'!#REF!)</f>
        <v>#REF!</v>
      </c>
      <c r="AF32" s="461" t="e">
        <f>IF('concesión 2025'!#REF!="","",'concesión 2025'!#REF!)</f>
        <v>#REF!</v>
      </c>
      <c r="AG32" s="447" t="e">
        <f>IF(#REF!="","",#REF!)</f>
        <v>#REF!</v>
      </c>
      <c r="AH32" s="347" t="e">
        <f>IF(#REF!="","",#REF!)</f>
        <v>#REF!</v>
      </c>
      <c r="AI32" s="448" t="e">
        <f>IF(#REF!="","",#REF!)</f>
        <v>#REF!</v>
      </c>
      <c r="AJ32" s="449" t="e">
        <f>IF(#REF!="","",#REF!)</f>
        <v>#REF!</v>
      </c>
      <c r="AK32" s="450" t="e">
        <f t="shared" si="2"/>
        <v>#REF!</v>
      </c>
      <c r="AL32" s="447" t="e">
        <f>IF('xustificacion 2025'!#REF!="","",'xustificacion 2025'!#REF!)</f>
        <v>#REF!</v>
      </c>
      <c r="AM32" s="347" t="e">
        <f>IF('xustificacion 2025'!#REF!="","",'xustificacion 2025'!#REF!)</f>
        <v>#REF!</v>
      </c>
      <c r="AN32" s="451" t="e">
        <f>IF('xustificacion 2025'!#REF!="","",'xustificacion 2025'!#REF!)</f>
        <v>#REF!</v>
      </c>
      <c r="AO32" s="452" t="e">
        <f>IF('xustificacion 2025'!#REF!="","",'xustificacion 2025'!#REF!)</f>
        <v>#REF!</v>
      </c>
      <c r="AP32" s="450" t="e">
        <f t="shared" si="3"/>
        <v>#REF!</v>
      </c>
      <c r="AQ32" s="450" t="e">
        <f t="shared" si="4"/>
        <v>#REF!</v>
      </c>
      <c r="AR32" s="453" t="e">
        <f t="shared" si="5"/>
        <v>#REF!</v>
      </c>
      <c r="AS32" s="300"/>
    </row>
    <row r="33" spans="1:45" ht="24" customHeight="1" x14ac:dyDescent="0.25">
      <c r="A33" s="345" t="e">
        <f>IF('concesión 2025'!#REF!="","",'concesión 2025'!#REF!)</f>
        <v>#REF!</v>
      </c>
      <c r="B33" s="346" t="e">
        <f>IF('concesión 2025'!#REF!="","",'concesión 2025'!#REF!)</f>
        <v>#REF!</v>
      </c>
      <c r="C33" s="439" t="e">
        <f>IF('concesión 2025'!#REF!="","",'concesión 2025'!#REF!)</f>
        <v>#REF!</v>
      </c>
      <c r="D33" s="439" t="e">
        <f>IF('concesión 2025'!#REF!="","",'concesión 2025'!#REF!)</f>
        <v>#REF!</v>
      </c>
      <c r="E33" s="454" t="e">
        <f>IF('concesión 2025'!#REF!="","",'concesión 2025'!#REF!)</f>
        <v>#REF!</v>
      </c>
      <c r="F33" s="347" t="e">
        <f>IF('concesión 2025'!#REF!="","",'concesión 2025'!#REF!)</f>
        <v>#REF!</v>
      </c>
      <c r="G33" s="455" t="e">
        <f>IF('concesión 2025'!#REF!="","",'concesión 2025'!#REF!)</f>
        <v>#REF!</v>
      </c>
      <c r="H33" s="456" t="e">
        <f>IF('concesión 2025'!#REF!="","",'concesión 2025'!#REF!)</f>
        <v>#REF!</v>
      </c>
      <c r="I33" s="347" t="e">
        <f>IF('concesión 2025'!#REF!="","",'concesión 2025'!#REF!)</f>
        <v>#REF!</v>
      </c>
      <c r="J33" s="347" t="e">
        <f>IF('concesión 2025'!#REF!="","",'concesión 2025'!#REF!)</f>
        <v>#REF!</v>
      </c>
      <c r="K33" s="451" t="e">
        <f>IF('concesión 2025'!#REF!="","",'concesión 2025'!#REF!)</f>
        <v>#REF!</v>
      </c>
      <c r="L33" s="457" t="e">
        <f>IF('concesión 2025'!#REF!="","",'concesión 2025'!#REF!)</f>
        <v>#REF!</v>
      </c>
      <c r="M33" s="347" t="e">
        <f>IF('concesión 2025'!#REF!="","",'concesión 2025'!#REF!)</f>
        <v>#REF!</v>
      </c>
      <c r="N33" s="347" t="e">
        <f>IF('concesión 2025'!#REF!="","",'concesión 2025'!#REF!)</f>
        <v>#REF!</v>
      </c>
      <c r="O33" s="451" t="e">
        <f>IF('concesión 2025'!#REF!="","",'concesión 2025'!#REF!)</f>
        <v>#REF!</v>
      </c>
      <c r="P33" s="458" t="e">
        <f>IF('concesión 2025'!#REF!="","",'concesión 2025'!#REF!)</f>
        <v>#REF!</v>
      </c>
      <c r="Q33" s="459" t="e">
        <f>IF('concesión 2025'!#REF!="","",'concesión 2025'!#REF!)</f>
        <v>#REF!</v>
      </c>
      <c r="R33" s="460" t="e">
        <f>IF('concesión 2025'!#REF!="","",'concesión 2025'!#REF!)</f>
        <v>#REF!</v>
      </c>
      <c r="S33" s="300"/>
      <c r="T33" s="437" t="e">
        <f>IF('concesión 2025'!#REF!="","",'concesión 2025'!#REF!)</f>
        <v>#REF!</v>
      </c>
      <c r="U33" s="438" t="e">
        <f>IF('concesión 2025'!#REF!="","",'concesión 2025'!#REF!)</f>
        <v>#REF!</v>
      </c>
      <c r="V33" s="439" t="e">
        <f>IF('concesión 2025'!#REF!="","",'concesión 2025'!#REF!)</f>
        <v>#REF!</v>
      </c>
      <c r="W33" s="439" t="e">
        <f>IF('concesión 2025'!#REF!="","",'concesión 2025'!#REF!)</f>
        <v>#REF!</v>
      </c>
      <c r="X33" s="440" t="e">
        <f>IF('concesión 2025'!#REF!="","",'concesión 2025'!#REF!)</f>
        <v>#REF!</v>
      </c>
      <c r="Y33" s="441" t="e">
        <f>IF('concesión 2025'!#REF!="","",'concesión 2025'!#REF!)</f>
        <v>#REF!</v>
      </c>
      <c r="Z33" s="442" t="e">
        <f>IF('concesión 2025'!#REF!="","",'concesión 2025'!#REF!)</f>
        <v>#REF!</v>
      </c>
      <c r="AA33" s="442" t="e">
        <f>IF('concesión 2025'!#REF!="","",'concesión 2025'!#REF!)</f>
        <v>#REF!</v>
      </c>
      <c r="AB33" s="443" t="e">
        <f>IF('concesión 2025'!#REF!="","",'concesión 2025'!#REF!)</f>
        <v>#REF!</v>
      </c>
      <c r="AC33" s="444" t="e">
        <f>IF('concesión 2025'!#REF!="","",'concesión 2025'!#REF!)</f>
        <v>#REF!</v>
      </c>
      <c r="AD33" s="445" t="e">
        <f>IF('concesión 2025'!#REF!="","",'concesión 2025'!#REF!)</f>
        <v>#REF!</v>
      </c>
      <c r="AE33" s="444" t="e">
        <f>IF('concesión 2025'!#REF!="","",'concesión 2025'!#REF!)</f>
        <v>#REF!</v>
      </c>
      <c r="AF33" s="461" t="e">
        <f>IF('concesión 2025'!#REF!="","",'concesión 2025'!#REF!)</f>
        <v>#REF!</v>
      </c>
      <c r="AG33" s="447" t="e">
        <f>IF(#REF!="","",#REF!)</f>
        <v>#REF!</v>
      </c>
      <c r="AH33" s="347" t="e">
        <f>IF(#REF!="","",#REF!)</f>
        <v>#REF!</v>
      </c>
      <c r="AI33" s="448" t="e">
        <f>IF(#REF!="","",#REF!)</f>
        <v>#REF!</v>
      </c>
      <c r="AJ33" s="449" t="e">
        <f>IF(#REF!="","",#REF!)</f>
        <v>#REF!</v>
      </c>
      <c r="AK33" s="450" t="e">
        <f t="shared" si="2"/>
        <v>#REF!</v>
      </c>
      <c r="AL33" s="447" t="e">
        <f>IF('xustificacion 2025'!#REF!="","",'xustificacion 2025'!#REF!)</f>
        <v>#REF!</v>
      </c>
      <c r="AM33" s="347" t="e">
        <f>IF('xustificacion 2025'!#REF!="","",'xustificacion 2025'!#REF!)</f>
        <v>#REF!</v>
      </c>
      <c r="AN33" s="451" t="e">
        <f>IF('xustificacion 2025'!#REF!="","",'xustificacion 2025'!#REF!)</f>
        <v>#REF!</v>
      </c>
      <c r="AO33" s="452" t="e">
        <f>IF('xustificacion 2025'!#REF!="","",'xustificacion 2025'!#REF!)</f>
        <v>#REF!</v>
      </c>
      <c r="AP33" s="450" t="e">
        <f t="shared" si="3"/>
        <v>#REF!</v>
      </c>
      <c r="AQ33" s="450" t="e">
        <f t="shared" si="4"/>
        <v>#REF!</v>
      </c>
      <c r="AR33" s="453" t="e">
        <f t="shared" si="5"/>
        <v>#REF!</v>
      </c>
      <c r="AS33" s="300"/>
    </row>
    <row r="34" spans="1:45" ht="24" customHeight="1" x14ac:dyDescent="0.25">
      <c r="A34" s="345" t="e">
        <f>IF('concesión 2025'!#REF!="","",'concesión 2025'!#REF!)</f>
        <v>#REF!</v>
      </c>
      <c r="B34" s="346" t="e">
        <f>IF('concesión 2025'!#REF!="","",'concesión 2025'!#REF!)</f>
        <v>#REF!</v>
      </c>
      <c r="C34" s="439" t="e">
        <f>IF('concesión 2025'!#REF!="","",'concesión 2025'!#REF!)</f>
        <v>#REF!</v>
      </c>
      <c r="D34" s="439" t="e">
        <f>IF('concesión 2025'!#REF!="","",'concesión 2025'!#REF!)</f>
        <v>#REF!</v>
      </c>
      <c r="E34" s="454" t="e">
        <f>IF('concesión 2025'!#REF!="","",'concesión 2025'!#REF!)</f>
        <v>#REF!</v>
      </c>
      <c r="F34" s="347" t="e">
        <f>IF('concesión 2025'!#REF!="","",'concesión 2025'!#REF!)</f>
        <v>#REF!</v>
      </c>
      <c r="G34" s="455" t="e">
        <f>IF('concesión 2025'!#REF!="","",'concesión 2025'!#REF!)</f>
        <v>#REF!</v>
      </c>
      <c r="H34" s="456" t="e">
        <f>IF('concesión 2025'!#REF!="","",'concesión 2025'!#REF!)</f>
        <v>#REF!</v>
      </c>
      <c r="I34" s="347" t="e">
        <f>IF('concesión 2025'!#REF!="","",'concesión 2025'!#REF!)</f>
        <v>#REF!</v>
      </c>
      <c r="J34" s="347" t="e">
        <f>IF('concesión 2025'!#REF!="","",'concesión 2025'!#REF!)</f>
        <v>#REF!</v>
      </c>
      <c r="K34" s="451" t="e">
        <f>IF('concesión 2025'!#REF!="","",'concesión 2025'!#REF!)</f>
        <v>#REF!</v>
      </c>
      <c r="L34" s="457" t="e">
        <f>IF('concesión 2025'!#REF!="","",'concesión 2025'!#REF!)</f>
        <v>#REF!</v>
      </c>
      <c r="M34" s="347" t="e">
        <f>IF('concesión 2025'!#REF!="","",'concesión 2025'!#REF!)</f>
        <v>#REF!</v>
      </c>
      <c r="N34" s="347" t="e">
        <f>IF('concesión 2025'!#REF!="","",'concesión 2025'!#REF!)</f>
        <v>#REF!</v>
      </c>
      <c r="O34" s="451" t="e">
        <f>IF('concesión 2025'!#REF!="","",'concesión 2025'!#REF!)</f>
        <v>#REF!</v>
      </c>
      <c r="P34" s="458" t="e">
        <f>IF('concesión 2025'!#REF!="","",'concesión 2025'!#REF!)</f>
        <v>#REF!</v>
      </c>
      <c r="Q34" s="459" t="e">
        <f>IF('concesión 2025'!#REF!="","",'concesión 2025'!#REF!)</f>
        <v>#REF!</v>
      </c>
      <c r="R34" s="460" t="e">
        <f>IF('concesión 2025'!#REF!="","",'concesión 2025'!#REF!)</f>
        <v>#REF!</v>
      </c>
      <c r="S34" s="300"/>
      <c r="T34" s="437" t="e">
        <f>IF('concesión 2025'!#REF!="","",'concesión 2025'!#REF!)</f>
        <v>#REF!</v>
      </c>
      <c r="U34" s="438" t="e">
        <f>IF('concesión 2025'!#REF!="","",'concesión 2025'!#REF!)</f>
        <v>#REF!</v>
      </c>
      <c r="V34" s="439" t="e">
        <f>IF('concesión 2025'!#REF!="","",'concesión 2025'!#REF!)</f>
        <v>#REF!</v>
      </c>
      <c r="W34" s="439" t="e">
        <f>IF('concesión 2025'!#REF!="","",'concesión 2025'!#REF!)</f>
        <v>#REF!</v>
      </c>
      <c r="X34" s="440" t="e">
        <f>IF('concesión 2025'!#REF!="","",'concesión 2025'!#REF!)</f>
        <v>#REF!</v>
      </c>
      <c r="Y34" s="441" t="e">
        <f>IF('concesión 2025'!#REF!="","",'concesión 2025'!#REF!)</f>
        <v>#REF!</v>
      </c>
      <c r="Z34" s="442" t="e">
        <f>IF('concesión 2025'!#REF!="","",'concesión 2025'!#REF!)</f>
        <v>#REF!</v>
      </c>
      <c r="AA34" s="442" t="e">
        <f>IF('concesión 2025'!#REF!="","",'concesión 2025'!#REF!)</f>
        <v>#REF!</v>
      </c>
      <c r="AB34" s="443" t="e">
        <f>IF('concesión 2025'!#REF!="","",'concesión 2025'!#REF!)</f>
        <v>#REF!</v>
      </c>
      <c r="AC34" s="444" t="e">
        <f>IF('concesión 2025'!#REF!="","",'concesión 2025'!#REF!)</f>
        <v>#REF!</v>
      </c>
      <c r="AD34" s="445" t="e">
        <f>IF('concesión 2025'!#REF!="","",'concesión 2025'!#REF!)</f>
        <v>#REF!</v>
      </c>
      <c r="AE34" s="444" t="e">
        <f>IF('concesión 2025'!#REF!="","",'concesión 2025'!#REF!)</f>
        <v>#REF!</v>
      </c>
      <c r="AF34" s="461" t="e">
        <f>IF('concesión 2025'!#REF!="","",'concesión 2025'!#REF!)</f>
        <v>#REF!</v>
      </c>
      <c r="AG34" s="447" t="e">
        <f>IF(#REF!="","",#REF!)</f>
        <v>#REF!</v>
      </c>
      <c r="AH34" s="347" t="e">
        <f>IF(#REF!="","",#REF!)</f>
        <v>#REF!</v>
      </c>
      <c r="AI34" s="448" t="e">
        <f>IF(#REF!="","",#REF!)</f>
        <v>#REF!</v>
      </c>
      <c r="AJ34" s="449" t="e">
        <f>IF(#REF!="","",#REF!)</f>
        <v>#REF!</v>
      </c>
      <c r="AK34" s="450" t="e">
        <f t="shared" si="2"/>
        <v>#REF!</v>
      </c>
      <c r="AL34" s="447" t="e">
        <f>IF('xustificacion 2025'!#REF!="","",'xustificacion 2025'!#REF!)</f>
        <v>#REF!</v>
      </c>
      <c r="AM34" s="347" t="e">
        <f>IF('xustificacion 2025'!#REF!="","",'xustificacion 2025'!#REF!)</f>
        <v>#REF!</v>
      </c>
      <c r="AN34" s="451" t="e">
        <f>IF('xustificacion 2025'!#REF!="","",'xustificacion 2025'!#REF!)</f>
        <v>#REF!</v>
      </c>
      <c r="AO34" s="452" t="e">
        <f>IF('xustificacion 2025'!#REF!="","",'xustificacion 2025'!#REF!)</f>
        <v>#REF!</v>
      </c>
      <c r="AP34" s="450" t="e">
        <f t="shared" si="3"/>
        <v>#REF!</v>
      </c>
      <c r="AQ34" s="450" t="e">
        <f t="shared" si="4"/>
        <v>#REF!</v>
      </c>
      <c r="AR34" s="453" t="e">
        <f t="shared" si="5"/>
        <v>#REF!</v>
      </c>
      <c r="AS34" s="300"/>
    </row>
    <row r="35" spans="1:45" ht="24" customHeight="1" x14ac:dyDescent="0.25">
      <c r="A35" s="345" t="e">
        <f>IF('concesión 2025'!#REF!="","",'concesión 2025'!#REF!)</f>
        <v>#REF!</v>
      </c>
      <c r="B35" s="346" t="e">
        <f>IF('concesión 2025'!#REF!="","",'concesión 2025'!#REF!)</f>
        <v>#REF!</v>
      </c>
      <c r="C35" s="439" t="e">
        <f>IF('concesión 2025'!#REF!="","",'concesión 2025'!#REF!)</f>
        <v>#REF!</v>
      </c>
      <c r="D35" s="439" t="e">
        <f>IF('concesión 2025'!#REF!="","",'concesión 2025'!#REF!)</f>
        <v>#REF!</v>
      </c>
      <c r="E35" s="454" t="e">
        <f>IF('concesión 2025'!#REF!="","",'concesión 2025'!#REF!)</f>
        <v>#REF!</v>
      </c>
      <c r="F35" s="347" t="e">
        <f>IF('concesión 2025'!#REF!="","",'concesión 2025'!#REF!)</f>
        <v>#REF!</v>
      </c>
      <c r="G35" s="455" t="e">
        <f>IF('concesión 2025'!#REF!="","",'concesión 2025'!#REF!)</f>
        <v>#REF!</v>
      </c>
      <c r="H35" s="456" t="e">
        <f>IF('concesión 2025'!#REF!="","",'concesión 2025'!#REF!)</f>
        <v>#REF!</v>
      </c>
      <c r="I35" s="347" t="e">
        <f>IF('concesión 2025'!#REF!="","",'concesión 2025'!#REF!)</f>
        <v>#REF!</v>
      </c>
      <c r="J35" s="347" t="e">
        <f>IF('concesión 2025'!#REF!="","",'concesión 2025'!#REF!)</f>
        <v>#REF!</v>
      </c>
      <c r="K35" s="451" t="e">
        <f>IF('concesión 2025'!#REF!="","",'concesión 2025'!#REF!)</f>
        <v>#REF!</v>
      </c>
      <c r="L35" s="457" t="e">
        <f>IF('concesión 2025'!#REF!="","",'concesión 2025'!#REF!)</f>
        <v>#REF!</v>
      </c>
      <c r="M35" s="347" t="e">
        <f>IF('concesión 2025'!#REF!="","",'concesión 2025'!#REF!)</f>
        <v>#REF!</v>
      </c>
      <c r="N35" s="347" t="e">
        <f>IF('concesión 2025'!#REF!="","",'concesión 2025'!#REF!)</f>
        <v>#REF!</v>
      </c>
      <c r="O35" s="451" t="e">
        <f>IF('concesión 2025'!#REF!="","",'concesión 2025'!#REF!)</f>
        <v>#REF!</v>
      </c>
      <c r="P35" s="458" t="e">
        <f>IF('concesión 2025'!#REF!="","",'concesión 2025'!#REF!)</f>
        <v>#REF!</v>
      </c>
      <c r="Q35" s="459" t="e">
        <f>IF('concesión 2025'!#REF!="","",'concesión 2025'!#REF!)</f>
        <v>#REF!</v>
      </c>
      <c r="R35" s="460" t="e">
        <f>IF('concesión 2025'!#REF!="","",'concesión 2025'!#REF!)</f>
        <v>#REF!</v>
      </c>
      <c r="S35" s="300"/>
      <c r="T35" s="437" t="e">
        <f>IF('concesión 2025'!#REF!="","",'concesión 2025'!#REF!)</f>
        <v>#REF!</v>
      </c>
      <c r="U35" s="438" t="e">
        <f>IF('concesión 2025'!#REF!="","",'concesión 2025'!#REF!)</f>
        <v>#REF!</v>
      </c>
      <c r="V35" s="439" t="e">
        <f>IF('concesión 2025'!#REF!="","",'concesión 2025'!#REF!)</f>
        <v>#REF!</v>
      </c>
      <c r="W35" s="439" t="e">
        <f>IF('concesión 2025'!#REF!="","",'concesión 2025'!#REF!)</f>
        <v>#REF!</v>
      </c>
      <c r="X35" s="440" t="e">
        <f>IF('concesión 2025'!#REF!="","",'concesión 2025'!#REF!)</f>
        <v>#REF!</v>
      </c>
      <c r="Y35" s="441" t="e">
        <f>IF('concesión 2025'!#REF!="","",'concesión 2025'!#REF!)</f>
        <v>#REF!</v>
      </c>
      <c r="Z35" s="442" t="e">
        <f>IF('concesión 2025'!#REF!="","",'concesión 2025'!#REF!)</f>
        <v>#REF!</v>
      </c>
      <c r="AA35" s="442" t="e">
        <f>IF('concesión 2025'!#REF!="","",'concesión 2025'!#REF!)</f>
        <v>#REF!</v>
      </c>
      <c r="AB35" s="443" t="e">
        <f>IF('concesión 2025'!#REF!="","",'concesión 2025'!#REF!)</f>
        <v>#REF!</v>
      </c>
      <c r="AC35" s="444" t="e">
        <f>IF('concesión 2025'!#REF!="","",'concesión 2025'!#REF!)</f>
        <v>#REF!</v>
      </c>
      <c r="AD35" s="445" t="e">
        <f>IF('concesión 2025'!#REF!="","",'concesión 2025'!#REF!)</f>
        <v>#REF!</v>
      </c>
      <c r="AE35" s="444" t="e">
        <f>IF('concesión 2025'!#REF!="","",'concesión 2025'!#REF!)</f>
        <v>#REF!</v>
      </c>
      <c r="AF35" s="461" t="e">
        <f>IF('concesión 2025'!#REF!="","",'concesión 2025'!#REF!)</f>
        <v>#REF!</v>
      </c>
      <c r="AG35" s="447" t="e">
        <f>IF(#REF!="","",#REF!)</f>
        <v>#REF!</v>
      </c>
      <c r="AH35" s="347" t="e">
        <f>IF(#REF!="","",#REF!)</f>
        <v>#REF!</v>
      </c>
      <c r="AI35" s="448" t="e">
        <f>IF(#REF!="","",#REF!)</f>
        <v>#REF!</v>
      </c>
      <c r="AJ35" s="449" t="e">
        <f>IF(#REF!="","",#REF!)</f>
        <v>#REF!</v>
      </c>
      <c r="AK35" s="450" t="e">
        <f t="shared" si="2"/>
        <v>#REF!</v>
      </c>
      <c r="AL35" s="447" t="e">
        <f>IF('xustificacion 2025'!#REF!="","",'xustificacion 2025'!#REF!)</f>
        <v>#REF!</v>
      </c>
      <c r="AM35" s="347" t="e">
        <f>IF('xustificacion 2025'!#REF!="","",'xustificacion 2025'!#REF!)</f>
        <v>#REF!</v>
      </c>
      <c r="AN35" s="451" t="e">
        <f>IF('xustificacion 2025'!#REF!="","",'xustificacion 2025'!#REF!)</f>
        <v>#REF!</v>
      </c>
      <c r="AO35" s="452" t="e">
        <f>IF('xustificacion 2025'!#REF!="","",'xustificacion 2025'!#REF!)</f>
        <v>#REF!</v>
      </c>
      <c r="AP35" s="450" t="e">
        <f t="shared" si="3"/>
        <v>#REF!</v>
      </c>
      <c r="AQ35" s="450" t="e">
        <f t="shared" si="4"/>
        <v>#REF!</v>
      </c>
      <c r="AR35" s="453" t="e">
        <f t="shared" si="5"/>
        <v>#REF!</v>
      </c>
      <c r="AS35" s="300"/>
    </row>
    <row r="36" spans="1:45" ht="24" customHeight="1" x14ac:dyDescent="0.25">
      <c r="A36" s="345" t="e">
        <f>IF('concesión 2025'!#REF!="","",'concesión 2025'!#REF!)</f>
        <v>#REF!</v>
      </c>
      <c r="B36" s="346" t="e">
        <f>IF('concesión 2025'!#REF!="","",'concesión 2025'!#REF!)</f>
        <v>#REF!</v>
      </c>
      <c r="C36" s="439" t="e">
        <f>IF('concesión 2025'!#REF!="","",'concesión 2025'!#REF!)</f>
        <v>#REF!</v>
      </c>
      <c r="D36" s="439" t="e">
        <f>IF('concesión 2025'!#REF!="","",'concesión 2025'!#REF!)</f>
        <v>#REF!</v>
      </c>
      <c r="E36" s="454" t="e">
        <f>IF('concesión 2025'!#REF!="","",'concesión 2025'!#REF!)</f>
        <v>#REF!</v>
      </c>
      <c r="F36" s="347" t="e">
        <f>IF('concesión 2025'!#REF!="","",'concesión 2025'!#REF!)</f>
        <v>#REF!</v>
      </c>
      <c r="G36" s="455" t="e">
        <f>IF('concesión 2025'!#REF!="","",'concesión 2025'!#REF!)</f>
        <v>#REF!</v>
      </c>
      <c r="H36" s="456" t="e">
        <f>IF('concesión 2025'!#REF!="","",'concesión 2025'!#REF!)</f>
        <v>#REF!</v>
      </c>
      <c r="I36" s="347" t="e">
        <f>IF('concesión 2025'!#REF!="","",'concesión 2025'!#REF!)</f>
        <v>#REF!</v>
      </c>
      <c r="J36" s="347" t="e">
        <f>IF('concesión 2025'!#REF!="","",'concesión 2025'!#REF!)</f>
        <v>#REF!</v>
      </c>
      <c r="K36" s="451" t="e">
        <f>IF('concesión 2025'!#REF!="","",'concesión 2025'!#REF!)</f>
        <v>#REF!</v>
      </c>
      <c r="L36" s="457" t="e">
        <f>IF('concesión 2025'!#REF!="","",'concesión 2025'!#REF!)</f>
        <v>#REF!</v>
      </c>
      <c r="M36" s="347" t="e">
        <f>IF('concesión 2025'!#REF!="","",'concesión 2025'!#REF!)</f>
        <v>#REF!</v>
      </c>
      <c r="N36" s="347" t="e">
        <f>IF('concesión 2025'!#REF!="","",'concesión 2025'!#REF!)</f>
        <v>#REF!</v>
      </c>
      <c r="O36" s="451" t="e">
        <f>IF('concesión 2025'!#REF!="","",'concesión 2025'!#REF!)</f>
        <v>#REF!</v>
      </c>
      <c r="P36" s="458" t="e">
        <f>IF('concesión 2025'!#REF!="","",'concesión 2025'!#REF!)</f>
        <v>#REF!</v>
      </c>
      <c r="Q36" s="459" t="e">
        <f>IF('concesión 2025'!#REF!="","",'concesión 2025'!#REF!)</f>
        <v>#REF!</v>
      </c>
      <c r="R36" s="460" t="e">
        <f>IF('concesión 2025'!#REF!="","",'concesión 2025'!#REF!)</f>
        <v>#REF!</v>
      </c>
      <c r="S36" s="300"/>
      <c r="T36" s="437" t="e">
        <f>IF('concesión 2025'!#REF!="","",'concesión 2025'!#REF!)</f>
        <v>#REF!</v>
      </c>
      <c r="U36" s="438" t="e">
        <f>IF('concesión 2025'!#REF!="","",'concesión 2025'!#REF!)</f>
        <v>#REF!</v>
      </c>
      <c r="V36" s="439" t="e">
        <f>IF('concesión 2025'!#REF!="","",'concesión 2025'!#REF!)</f>
        <v>#REF!</v>
      </c>
      <c r="W36" s="439" t="e">
        <f>IF('concesión 2025'!#REF!="","",'concesión 2025'!#REF!)</f>
        <v>#REF!</v>
      </c>
      <c r="X36" s="440" t="e">
        <f>IF('concesión 2025'!#REF!="","",'concesión 2025'!#REF!)</f>
        <v>#REF!</v>
      </c>
      <c r="Y36" s="441" t="e">
        <f>IF('concesión 2025'!#REF!="","",'concesión 2025'!#REF!)</f>
        <v>#REF!</v>
      </c>
      <c r="Z36" s="442" t="e">
        <f>IF('concesión 2025'!#REF!="","",'concesión 2025'!#REF!)</f>
        <v>#REF!</v>
      </c>
      <c r="AA36" s="442" t="e">
        <f>IF('concesión 2025'!#REF!="","",'concesión 2025'!#REF!)</f>
        <v>#REF!</v>
      </c>
      <c r="AB36" s="443" t="e">
        <f>IF('concesión 2025'!#REF!="","",'concesión 2025'!#REF!)</f>
        <v>#REF!</v>
      </c>
      <c r="AC36" s="444" t="e">
        <f>IF('concesión 2025'!#REF!="","",'concesión 2025'!#REF!)</f>
        <v>#REF!</v>
      </c>
      <c r="AD36" s="445" t="e">
        <f>IF('concesión 2025'!#REF!="","",'concesión 2025'!#REF!)</f>
        <v>#REF!</v>
      </c>
      <c r="AE36" s="444" t="e">
        <f>IF('concesión 2025'!#REF!="","",'concesión 2025'!#REF!)</f>
        <v>#REF!</v>
      </c>
      <c r="AF36" s="461" t="e">
        <f>IF('concesión 2025'!#REF!="","",'concesión 2025'!#REF!)</f>
        <v>#REF!</v>
      </c>
      <c r="AG36" s="447" t="e">
        <f>IF(#REF!="","",#REF!)</f>
        <v>#REF!</v>
      </c>
      <c r="AH36" s="347" t="e">
        <f>IF(#REF!="","",#REF!)</f>
        <v>#REF!</v>
      </c>
      <c r="AI36" s="448" t="e">
        <f>IF(#REF!="","",#REF!)</f>
        <v>#REF!</v>
      </c>
      <c r="AJ36" s="449" t="e">
        <f>IF(#REF!="","",#REF!)</f>
        <v>#REF!</v>
      </c>
      <c r="AK36" s="450" t="e">
        <f t="shared" si="2"/>
        <v>#REF!</v>
      </c>
      <c r="AL36" s="447" t="e">
        <f>IF('xustificacion 2025'!#REF!="","",'xustificacion 2025'!#REF!)</f>
        <v>#REF!</v>
      </c>
      <c r="AM36" s="347" t="e">
        <f>IF('xustificacion 2025'!#REF!="","",'xustificacion 2025'!#REF!)</f>
        <v>#REF!</v>
      </c>
      <c r="AN36" s="451" t="e">
        <f>IF('xustificacion 2025'!#REF!="","",'xustificacion 2025'!#REF!)</f>
        <v>#REF!</v>
      </c>
      <c r="AO36" s="452" t="e">
        <f>IF('xustificacion 2025'!#REF!="","",'xustificacion 2025'!#REF!)</f>
        <v>#REF!</v>
      </c>
      <c r="AP36" s="450" t="e">
        <f t="shared" si="3"/>
        <v>#REF!</v>
      </c>
      <c r="AQ36" s="450" t="e">
        <f t="shared" si="4"/>
        <v>#REF!</v>
      </c>
      <c r="AR36" s="453" t="e">
        <f t="shared" si="5"/>
        <v>#REF!</v>
      </c>
      <c r="AS36" s="300"/>
    </row>
    <row r="37" spans="1:45" ht="24" customHeight="1" x14ac:dyDescent="0.25">
      <c r="A37" s="345" t="e">
        <f>IF('concesión 2025'!#REF!="","",'concesión 2025'!#REF!)</f>
        <v>#REF!</v>
      </c>
      <c r="B37" s="346" t="e">
        <f>IF('concesión 2025'!#REF!="","",'concesión 2025'!#REF!)</f>
        <v>#REF!</v>
      </c>
      <c r="C37" s="439" t="e">
        <f>IF('concesión 2025'!#REF!="","",'concesión 2025'!#REF!)</f>
        <v>#REF!</v>
      </c>
      <c r="D37" s="439" t="e">
        <f>IF('concesión 2025'!#REF!="","",'concesión 2025'!#REF!)</f>
        <v>#REF!</v>
      </c>
      <c r="E37" s="454" t="e">
        <f>IF('concesión 2025'!#REF!="","",'concesión 2025'!#REF!)</f>
        <v>#REF!</v>
      </c>
      <c r="F37" s="347" t="e">
        <f>IF('concesión 2025'!#REF!="","",'concesión 2025'!#REF!)</f>
        <v>#REF!</v>
      </c>
      <c r="G37" s="455" t="e">
        <f>IF('concesión 2025'!#REF!="","",'concesión 2025'!#REF!)</f>
        <v>#REF!</v>
      </c>
      <c r="H37" s="456" t="e">
        <f>IF('concesión 2025'!#REF!="","",'concesión 2025'!#REF!)</f>
        <v>#REF!</v>
      </c>
      <c r="I37" s="347" t="e">
        <f>IF('concesión 2025'!#REF!="","",'concesión 2025'!#REF!)</f>
        <v>#REF!</v>
      </c>
      <c r="J37" s="347" t="e">
        <f>IF('concesión 2025'!#REF!="","",'concesión 2025'!#REF!)</f>
        <v>#REF!</v>
      </c>
      <c r="K37" s="451" t="e">
        <f>IF('concesión 2025'!#REF!="","",'concesión 2025'!#REF!)</f>
        <v>#REF!</v>
      </c>
      <c r="L37" s="457" t="e">
        <f>IF('concesión 2025'!#REF!="","",'concesión 2025'!#REF!)</f>
        <v>#REF!</v>
      </c>
      <c r="M37" s="347" t="e">
        <f>IF('concesión 2025'!#REF!="","",'concesión 2025'!#REF!)</f>
        <v>#REF!</v>
      </c>
      <c r="N37" s="347" t="e">
        <f>IF('concesión 2025'!#REF!="","",'concesión 2025'!#REF!)</f>
        <v>#REF!</v>
      </c>
      <c r="O37" s="451" t="e">
        <f>IF('concesión 2025'!#REF!="","",'concesión 2025'!#REF!)</f>
        <v>#REF!</v>
      </c>
      <c r="P37" s="458" t="e">
        <f>IF('concesión 2025'!#REF!="","",'concesión 2025'!#REF!)</f>
        <v>#REF!</v>
      </c>
      <c r="Q37" s="459" t="e">
        <f>IF('concesión 2025'!#REF!="","",'concesión 2025'!#REF!)</f>
        <v>#REF!</v>
      </c>
      <c r="R37" s="460" t="e">
        <f>IF('concesión 2025'!#REF!="","",'concesión 2025'!#REF!)</f>
        <v>#REF!</v>
      </c>
      <c r="S37" s="300"/>
      <c r="T37" s="437" t="e">
        <f>IF('concesión 2025'!#REF!="","",'concesión 2025'!#REF!)</f>
        <v>#REF!</v>
      </c>
      <c r="U37" s="438" t="e">
        <f>IF('concesión 2025'!#REF!="","",'concesión 2025'!#REF!)</f>
        <v>#REF!</v>
      </c>
      <c r="V37" s="439" t="e">
        <f>IF('concesión 2025'!#REF!="","",'concesión 2025'!#REF!)</f>
        <v>#REF!</v>
      </c>
      <c r="W37" s="439" t="e">
        <f>IF('concesión 2025'!#REF!="","",'concesión 2025'!#REF!)</f>
        <v>#REF!</v>
      </c>
      <c r="X37" s="440" t="e">
        <f>IF('concesión 2025'!#REF!="","",'concesión 2025'!#REF!)</f>
        <v>#REF!</v>
      </c>
      <c r="Y37" s="441" t="e">
        <f>IF('concesión 2025'!#REF!="","",'concesión 2025'!#REF!)</f>
        <v>#REF!</v>
      </c>
      <c r="Z37" s="442" t="e">
        <f>IF('concesión 2025'!#REF!="","",'concesión 2025'!#REF!)</f>
        <v>#REF!</v>
      </c>
      <c r="AA37" s="442" t="e">
        <f>IF('concesión 2025'!#REF!="","",'concesión 2025'!#REF!)</f>
        <v>#REF!</v>
      </c>
      <c r="AB37" s="443" t="e">
        <f>IF('concesión 2025'!#REF!="","",'concesión 2025'!#REF!)</f>
        <v>#REF!</v>
      </c>
      <c r="AC37" s="444" t="e">
        <f>IF('concesión 2025'!#REF!="","",'concesión 2025'!#REF!)</f>
        <v>#REF!</v>
      </c>
      <c r="AD37" s="445" t="e">
        <f>IF('concesión 2025'!#REF!="","",'concesión 2025'!#REF!)</f>
        <v>#REF!</v>
      </c>
      <c r="AE37" s="444" t="e">
        <f>IF('concesión 2025'!#REF!="","",'concesión 2025'!#REF!)</f>
        <v>#REF!</v>
      </c>
      <c r="AF37" s="461" t="e">
        <f>IF('concesión 2025'!#REF!="","",'concesión 2025'!#REF!)</f>
        <v>#REF!</v>
      </c>
      <c r="AG37" s="447" t="e">
        <f>IF(#REF!="","",#REF!)</f>
        <v>#REF!</v>
      </c>
      <c r="AH37" s="347" t="e">
        <f>IF(#REF!="","",#REF!)</f>
        <v>#REF!</v>
      </c>
      <c r="AI37" s="448" t="e">
        <f>IF(#REF!="","",#REF!)</f>
        <v>#REF!</v>
      </c>
      <c r="AJ37" s="449" t="e">
        <f>IF(#REF!="","",#REF!)</f>
        <v>#REF!</v>
      </c>
      <c r="AK37" s="450" t="e">
        <f t="shared" si="2"/>
        <v>#REF!</v>
      </c>
      <c r="AL37" s="447" t="e">
        <f>IF('xustificacion 2025'!#REF!="","",'xustificacion 2025'!#REF!)</f>
        <v>#REF!</v>
      </c>
      <c r="AM37" s="347" t="e">
        <f>IF('xustificacion 2025'!#REF!="","",'xustificacion 2025'!#REF!)</f>
        <v>#REF!</v>
      </c>
      <c r="AN37" s="451" t="e">
        <f>IF('xustificacion 2025'!#REF!="","",'xustificacion 2025'!#REF!)</f>
        <v>#REF!</v>
      </c>
      <c r="AO37" s="452" t="e">
        <f>IF('xustificacion 2025'!#REF!="","",'xustificacion 2025'!#REF!)</f>
        <v>#REF!</v>
      </c>
      <c r="AP37" s="450" t="e">
        <f t="shared" si="3"/>
        <v>#REF!</v>
      </c>
      <c r="AQ37" s="450" t="e">
        <f t="shared" si="4"/>
        <v>#REF!</v>
      </c>
      <c r="AR37" s="453" t="e">
        <f t="shared" si="5"/>
        <v>#REF!</v>
      </c>
      <c r="AS37" s="300"/>
    </row>
    <row r="38" spans="1:45" ht="24" customHeight="1" x14ac:dyDescent="0.25">
      <c r="A38" s="345" t="e">
        <f>IF('concesión 2025'!#REF!="","",'concesión 2025'!#REF!)</f>
        <v>#REF!</v>
      </c>
      <c r="B38" s="346" t="e">
        <f>IF('concesión 2025'!#REF!="","",'concesión 2025'!#REF!)</f>
        <v>#REF!</v>
      </c>
      <c r="C38" s="439" t="e">
        <f>IF('concesión 2025'!#REF!="","",'concesión 2025'!#REF!)</f>
        <v>#REF!</v>
      </c>
      <c r="D38" s="439" t="e">
        <f>IF('concesión 2025'!#REF!="","",'concesión 2025'!#REF!)</f>
        <v>#REF!</v>
      </c>
      <c r="E38" s="454" t="e">
        <f>IF('concesión 2025'!#REF!="","",'concesión 2025'!#REF!)</f>
        <v>#REF!</v>
      </c>
      <c r="F38" s="347" t="e">
        <f>IF('concesión 2025'!#REF!="","",'concesión 2025'!#REF!)</f>
        <v>#REF!</v>
      </c>
      <c r="G38" s="455" t="e">
        <f>IF('concesión 2025'!#REF!="","",'concesión 2025'!#REF!)</f>
        <v>#REF!</v>
      </c>
      <c r="H38" s="456" t="e">
        <f>IF('concesión 2025'!#REF!="","",'concesión 2025'!#REF!)</f>
        <v>#REF!</v>
      </c>
      <c r="I38" s="347" t="e">
        <f>IF('concesión 2025'!#REF!="","",'concesión 2025'!#REF!)</f>
        <v>#REF!</v>
      </c>
      <c r="J38" s="347" t="e">
        <f>IF('concesión 2025'!#REF!="","",'concesión 2025'!#REF!)</f>
        <v>#REF!</v>
      </c>
      <c r="K38" s="451" t="e">
        <f>IF('concesión 2025'!#REF!="","",'concesión 2025'!#REF!)</f>
        <v>#REF!</v>
      </c>
      <c r="L38" s="457" t="e">
        <f>IF('concesión 2025'!#REF!="","",'concesión 2025'!#REF!)</f>
        <v>#REF!</v>
      </c>
      <c r="M38" s="347" t="e">
        <f>IF('concesión 2025'!#REF!="","",'concesión 2025'!#REF!)</f>
        <v>#REF!</v>
      </c>
      <c r="N38" s="347" t="e">
        <f>IF('concesión 2025'!#REF!="","",'concesión 2025'!#REF!)</f>
        <v>#REF!</v>
      </c>
      <c r="O38" s="451" t="e">
        <f>IF('concesión 2025'!#REF!="","",'concesión 2025'!#REF!)</f>
        <v>#REF!</v>
      </c>
      <c r="P38" s="458" t="e">
        <f>IF('concesión 2025'!#REF!="","",'concesión 2025'!#REF!)</f>
        <v>#REF!</v>
      </c>
      <c r="Q38" s="459" t="e">
        <f>IF('concesión 2025'!#REF!="","",'concesión 2025'!#REF!)</f>
        <v>#REF!</v>
      </c>
      <c r="R38" s="460" t="e">
        <f>IF('concesión 2025'!#REF!="","",'concesión 2025'!#REF!)</f>
        <v>#REF!</v>
      </c>
      <c r="S38" s="300"/>
      <c r="T38" s="437" t="e">
        <f>IF('concesión 2025'!#REF!="","",'concesión 2025'!#REF!)</f>
        <v>#REF!</v>
      </c>
      <c r="U38" s="438" t="e">
        <f>IF('concesión 2025'!#REF!="","",'concesión 2025'!#REF!)</f>
        <v>#REF!</v>
      </c>
      <c r="V38" s="439" t="e">
        <f>IF('concesión 2025'!#REF!="","",'concesión 2025'!#REF!)</f>
        <v>#REF!</v>
      </c>
      <c r="W38" s="439" t="e">
        <f>IF('concesión 2025'!#REF!="","",'concesión 2025'!#REF!)</f>
        <v>#REF!</v>
      </c>
      <c r="X38" s="440" t="e">
        <f>IF('concesión 2025'!#REF!="","",'concesión 2025'!#REF!)</f>
        <v>#REF!</v>
      </c>
      <c r="Y38" s="441" t="e">
        <f>IF('concesión 2025'!#REF!="","",'concesión 2025'!#REF!)</f>
        <v>#REF!</v>
      </c>
      <c r="Z38" s="442" t="e">
        <f>IF('concesión 2025'!#REF!="","",'concesión 2025'!#REF!)</f>
        <v>#REF!</v>
      </c>
      <c r="AA38" s="442" t="e">
        <f>IF('concesión 2025'!#REF!="","",'concesión 2025'!#REF!)</f>
        <v>#REF!</v>
      </c>
      <c r="AB38" s="443" t="e">
        <f>IF('concesión 2025'!#REF!="","",'concesión 2025'!#REF!)</f>
        <v>#REF!</v>
      </c>
      <c r="AC38" s="444" t="e">
        <f>IF('concesión 2025'!#REF!="","",'concesión 2025'!#REF!)</f>
        <v>#REF!</v>
      </c>
      <c r="AD38" s="445" t="e">
        <f>IF('concesión 2025'!#REF!="","",'concesión 2025'!#REF!)</f>
        <v>#REF!</v>
      </c>
      <c r="AE38" s="444" t="e">
        <f>IF('concesión 2025'!#REF!="","",'concesión 2025'!#REF!)</f>
        <v>#REF!</v>
      </c>
      <c r="AF38" s="461" t="e">
        <f>IF('concesión 2025'!#REF!="","",'concesión 2025'!#REF!)</f>
        <v>#REF!</v>
      </c>
      <c r="AG38" s="447" t="e">
        <f>IF(#REF!="","",#REF!)</f>
        <v>#REF!</v>
      </c>
      <c r="AH38" s="347" t="e">
        <f>IF(#REF!="","",#REF!)</f>
        <v>#REF!</v>
      </c>
      <c r="AI38" s="448" t="e">
        <f>IF(#REF!="","",#REF!)</f>
        <v>#REF!</v>
      </c>
      <c r="AJ38" s="449" t="e">
        <f>IF(#REF!="","",#REF!)</f>
        <v>#REF!</v>
      </c>
      <c r="AK38" s="450" t="e">
        <f t="shared" si="2"/>
        <v>#REF!</v>
      </c>
      <c r="AL38" s="447" t="e">
        <f>IF('xustificacion 2025'!#REF!="","",'xustificacion 2025'!#REF!)</f>
        <v>#REF!</v>
      </c>
      <c r="AM38" s="347" t="e">
        <f>IF('xustificacion 2025'!#REF!="","",'xustificacion 2025'!#REF!)</f>
        <v>#REF!</v>
      </c>
      <c r="AN38" s="451" t="e">
        <f>IF('xustificacion 2025'!#REF!="","",'xustificacion 2025'!#REF!)</f>
        <v>#REF!</v>
      </c>
      <c r="AO38" s="452" t="e">
        <f>IF('xustificacion 2025'!#REF!="","",'xustificacion 2025'!#REF!)</f>
        <v>#REF!</v>
      </c>
      <c r="AP38" s="450" t="e">
        <f t="shared" si="3"/>
        <v>#REF!</v>
      </c>
      <c r="AQ38" s="450" t="e">
        <f t="shared" si="4"/>
        <v>#REF!</v>
      </c>
      <c r="AR38" s="453" t="e">
        <f t="shared" si="5"/>
        <v>#REF!</v>
      </c>
      <c r="AS38" s="300"/>
    </row>
    <row r="39" spans="1:45" ht="24" customHeight="1" x14ac:dyDescent="0.25">
      <c r="A39" s="345" t="e">
        <f>IF('concesión 2025'!#REF!="","",'concesión 2025'!#REF!)</f>
        <v>#REF!</v>
      </c>
      <c r="B39" s="346" t="e">
        <f>IF('concesión 2025'!#REF!="","",'concesión 2025'!#REF!)</f>
        <v>#REF!</v>
      </c>
      <c r="C39" s="439" t="e">
        <f>IF('concesión 2025'!#REF!="","",'concesión 2025'!#REF!)</f>
        <v>#REF!</v>
      </c>
      <c r="D39" s="439" t="e">
        <f>IF('concesión 2025'!#REF!="","",'concesión 2025'!#REF!)</f>
        <v>#REF!</v>
      </c>
      <c r="E39" s="454" t="e">
        <f>IF('concesión 2025'!#REF!="","",'concesión 2025'!#REF!)</f>
        <v>#REF!</v>
      </c>
      <c r="F39" s="347" t="e">
        <f>IF('concesión 2025'!#REF!="","",'concesión 2025'!#REF!)</f>
        <v>#REF!</v>
      </c>
      <c r="G39" s="455" t="e">
        <f>IF('concesión 2025'!#REF!="","",'concesión 2025'!#REF!)</f>
        <v>#REF!</v>
      </c>
      <c r="H39" s="456" t="e">
        <f>IF('concesión 2025'!#REF!="","",'concesión 2025'!#REF!)</f>
        <v>#REF!</v>
      </c>
      <c r="I39" s="347" t="e">
        <f>IF('concesión 2025'!#REF!="","",'concesión 2025'!#REF!)</f>
        <v>#REF!</v>
      </c>
      <c r="J39" s="347" t="e">
        <f>IF('concesión 2025'!#REF!="","",'concesión 2025'!#REF!)</f>
        <v>#REF!</v>
      </c>
      <c r="K39" s="451" t="e">
        <f>IF('concesión 2025'!#REF!="","",'concesión 2025'!#REF!)</f>
        <v>#REF!</v>
      </c>
      <c r="L39" s="457" t="e">
        <f>IF('concesión 2025'!#REF!="","",'concesión 2025'!#REF!)</f>
        <v>#REF!</v>
      </c>
      <c r="M39" s="347" t="e">
        <f>IF('concesión 2025'!#REF!="","",'concesión 2025'!#REF!)</f>
        <v>#REF!</v>
      </c>
      <c r="N39" s="347" t="e">
        <f>IF('concesión 2025'!#REF!="","",'concesión 2025'!#REF!)</f>
        <v>#REF!</v>
      </c>
      <c r="O39" s="451" t="e">
        <f>IF('concesión 2025'!#REF!="","",'concesión 2025'!#REF!)</f>
        <v>#REF!</v>
      </c>
      <c r="P39" s="458" t="e">
        <f>IF('concesión 2025'!#REF!="","",'concesión 2025'!#REF!)</f>
        <v>#REF!</v>
      </c>
      <c r="Q39" s="459" t="e">
        <f>IF('concesión 2025'!#REF!="","",'concesión 2025'!#REF!)</f>
        <v>#REF!</v>
      </c>
      <c r="R39" s="460" t="e">
        <f>IF('concesión 2025'!#REF!="","",'concesión 2025'!#REF!)</f>
        <v>#REF!</v>
      </c>
      <c r="S39" s="300"/>
      <c r="T39" s="437" t="e">
        <f>IF('concesión 2025'!#REF!="","",'concesión 2025'!#REF!)</f>
        <v>#REF!</v>
      </c>
      <c r="U39" s="438" t="e">
        <f>IF('concesión 2025'!#REF!="","",'concesión 2025'!#REF!)</f>
        <v>#REF!</v>
      </c>
      <c r="V39" s="439" t="e">
        <f>IF('concesión 2025'!#REF!="","",'concesión 2025'!#REF!)</f>
        <v>#REF!</v>
      </c>
      <c r="W39" s="439" t="e">
        <f>IF('concesión 2025'!#REF!="","",'concesión 2025'!#REF!)</f>
        <v>#REF!</v>
      </c>
      <c r="X39" s="440" t="e">
        <f>IF('concesión 2025'!#REF!="","",'concesión 2025'!#REF!)</f>
        <v>#REF!</v>
      </c>
      <c r="Y39" s="441" t="e">
        <f>IF('concesión 2025'!#REF!="","",'concesión 2025'!#REF!)</f>
        <v>#REF!</v>
      </c>
      <c r="Z39" s="442" t="e">
        <f>IF('concesión 2025'!#REF!="","",'concesión 2025'!#REF!)</f>
        <v>#REF!</v>
      </c>
      <c r="AA39" s="442" t="e">
        <f>IF('concesión 2025'!#REF!="","",'concesión 2025'!#REF!)</f>
        <v>#REF!</v>
      </c>
      <c r="AB39" s="443" t="e">
        <f>IF('concesión 2025'!#REF!="","",'concesión 2025'!#REF!)</f>
        <v>#REF!</v>
      </c>
      <c r="AC39" s="444" t="e">
        <f>IF('concesión 2025'!#REF!="","",'concesión 2025'!#REF!)</f>
        <v>#REF!</v>
      </c>
      <c r="AD39" s="445" t="e">
        <f>IF('concesión 2025'!#REF!="","",'concesión 2025'!#REF!)</f>
        <v>#REF!</v>
      </c>
      <c r="AE39" s="444" t="e">
        <f>IF('concesión 2025'!#REF!="","",'concesión 2025'!#REF!)</f>
        <v>#REF!</v>
      </c>
      <c r="AF39" s="461" t="e">
        <f>IF('concesión 2025'!#REF!="","",'concesión 2025'!#REF!)</f>
        <v>#REF!</v>
      </c>
      <c r="AG39" s="447" t="e">
        <f>IF(#REF!="","",#REF!)</f>
        <v>#REF!</v>
      </c>
      <c r="AH39" s="347" t="e">
        <f>IF(#REF!="","",#REF!)</f>
        <v>#REF!</v>
      </c>
      <c r="AI39" s="448" t="e">
        <f>IF(#REF!="","",#REF!)</f>
        <v>#REF!</v>
      </c>
      <c r="AJ39" s="449" t="e">
        <f>IF(#REF!="","",#REF!)</f>
        <v>#REF!</v>
      </c>
      <c r="AK39" s="450" t="e">
        <f t="shared" si="2"/>
        <v>#REF!</v>
      </c>
      <c r="AL39" s="447" t="e">
        <f>IF('xustificacion 2025'!#REF!="","",'xustificacion 2025'!#REF!)</f>
        <v>#REF!</v>
      </c>
      <c r="AM39" s="347" t="e">
        <f>IF('xustificacion 2025'!#REF!="","",'xustificacion 2025'!#REF!)</f>
        <v>#REF!</v>
      </c>
      <c r="AN39" s="451" t="e">
        <f>IF('xustificacion 2025'!#REF!="","",'xustificacion 2025'!#REF!)</f>
        <v>#REF!</v>
      </c>
      <c r="AO39" s="452" t="e">
        <f>IF('xustificacion 2025'!#REF!="","",'xustificacion 2025'!#REF!)</f>
        <v>#REF!</v>
      </c>
      <c r="AP39" s="450" t="e">
        <f t="shared" si="3"/>
        <v>#REF!</v>
      </c>
      <c r="AQ39" s="450" t="e">
        <f t="shared" si="4"/>
        <v>#REF!</v>
      </c>
      <c r="AR39" s="453" t="e">
        <f t="shared" si="5"/>
        <v>#REF!</v>
      </c>
      <c r="AS39" s="300"/>
    </row>
    <row r="40" spans="1:45" ht="24" customHeight="1" x14ac:dyDescent="0.25">
      <c r="A40" s="345" t="e">
        <f>IF('concesión 2025'!#REF!="","",'concesión 2025'!#REF!)</f>
        <v>#REF!</v>
      </c>
      <c r="B40" s="346" t="e">
        <f>IF('concesión 2025'!#REF!="","",'concesión 2025'!#REF!)</f>
        <v>#REF!</v>
      </c>
      <c r="C40" s="439" t="e">
        <f>IF('concesión 2025'!#REF!="","",'concesión 2025'!#REF!)</f>
        <v>#REF!</v>
      </c>
      <c r="D40" s="439" t="e">
        <f>IF('concesión 2025'!#REF!="","",'concesión 2025'!#REF!)</f>
        <v>#REF!</v>
      </c>
      <c r="E40" s="454" t="e">
        <f>IF('concesión 2025'!#REF!="","",'concesión 2025'!#REF!)</f>
        <v>#REF!</v>
      </c>
      <c r="F40" s="347" t="e">
        <f>IF('concesión 2025'!#REF!="","",'concesión 2025'!#REF!)</f>
        <v>#REF!</v>
      </c>
      <c r="G40" s="455" t="e">
        <f>IF('concesión 2025'!#REF!="","",'concesión 2025'!#REF!)</f>
        <v>#REF!</v>
      </c>
      <c r="H40" s="456" t="e">
        <f>IF('concesión 2025'!#REF!="","",'concesión 2025'!#REF!)</f>
        <v>#REF!</v>
      </c>
      <c r="I40" s="347" t="e">
        <f>IF('concesión 2025'!#REF!="","",'concesión 2025'!#REF!)</f>
        <v>#REF!</v>
      </c>
      <c r="J40" s="347" t="e">
        <f>IF('concesión 2025'!#REF!="","",'concesión 2025'!#REF!)</f>
        <v>#REF!</v>
      </c>
      <c r="K40" s="451" t="e">
        <f>IF('concesión 2025'!#REF!="","",'concesión 2025'!#REF!)</f>
        <v>#REF!</v>
      </c>
      <c r="L40" s="457" t="e">
        <f>IF('concesión 2025'!#REF!="","",'concesión 2025'!#REF!)</f>
        <v>#REF!</v>
      </c>
      <c r="M40" s="347" t="e">
        <f>IF('concesión 2025'!#REF!="","",'concesión 2025'!#REF!)</f>
        <v>#REF!</v>
      </c>
      <c r="N40" s="347" t="e">
        <f>IF('concesión 2025'!#REF!="","",'concesión 2025'!#REF!)</f>
        <v>#REF!</v>
      </c>
      <c r="O40" s="451" t="e">
        <f>IF('concesión 2025'!#REF!="","",'concesión 2025'!#REF!)</f>
        <v>#REF!</v>
      </c>
      <c r="P40" s="458" t="e">
        <f>IF('concesión 2025'!#REF!="","",'concesión 2025'!#REF!)</f>
        <v>#REF!</v>
      </c>
      <c r="Q40" s="459" t="e">
        <f>IF('concesión 2025'!#REF!="","",'concesión 2025'!#REF!)</f>
        <v>#REF!</v>
      </c>
      <c r="R40" s="460" t="e">
        <f>IF('concesión 2025'!#REF!="","",'concesión 2025'!#REF!)</f>
        <v>#REF!</v>
      </c>
      <c r="S40" s="300"/>
      <c r="T40" s="437" t="e">
        <f>IF('concesión 2025'!#REF!="","",'concesión 2025'!#REF!)</f>
        <v>#REF!</v>
      </c>
      <c r="U40" s="438" t="e">
        <f>IF('concesión 2025'!#REF!="","",'concesión 2025'!#REF!)</f>
        <v>#REF!</v>
      </c>
      <c r="V40" s="439" t="e">
        <f>IF('concesión 2025'!#REF!="","",'concesión 2025'!#REF!)</f>
        <v>#REF!</v>
      </c>
      <c r="W40" s="439" t="e">
        <f>IF('concesión 2025'!#REF!="","",'concesión 2025'!#REF!)</f>
        <v>#REF!</v>
      </c>
      <c r="X40" s="440" t="e">
        <f>IF('concesión 2025'!#REF!="","",'concesión 2025'!#REF!)</f>
        <v>#REF!</v>
      </c>
      <c r="Y40" s="441" t="e">
        <f>IF('concesión 2025'!#REF!="","",'concesión 2025'!#REF!)</f>
        <v>#REF!</v>
      </c>
      <c r="Z40" s="442" t="e">
        <f>IF('concesión 2025'!#REF!="","",'concesión 2025'!#REF!)</f>
        <v>#REF!</v>
      </c>
      <c r="AA40" s="442" t="e">
        <f>IF('concesión 2025'!#REF!="","",'concesión 2025'!#REF!)</f>
        <v>#REF!</v>
      </c>
      <c r="AB40" s="443" t="e">
        <f>IF('concesión 2025'!#REF!="","",'concesión 2025'!#REF!)</f>
        <v>#REF!</v>
      </c>
      <c r="AC40" s="444" t="e">
        <f>IF('concesión 2025'!#REF!="","",'concesión 2025'!#REF!)</f>
        <v>#REF!</v>
      </c>
      <c r="AD40" s="445" t="e">
        <f>IF('concesión 2025'!#REF!="","",'concesión 2025'!#REF!)</f>
        <v>#REF!</v>
      </c>
      <c r="AE40" s="444" t="e">
        <f>IF('concesión 2025'!#REF!="","",'concesión 2025'!#REF!)</f>
        <v>#REF!</v>
      </c>
      <c r="AF40" s="461" t="e">
        <f>IF('concesión 2025'!#REF!="","",'concesión 2025'!#REF!)</f>
        <v>#REF!</v>
      </c>
      <c r="AG40" s="447" t="e">
        <f>IF(#REF!="","",#REF!)</f>
        <v>#REF!</v>
      </c>
      <c r="AH40" s="347" t="e">
        <f>IF(#REF!="","",#REF!)</f>
        <v>#REF!</v>
      </c>
      <c r="AI40" s="448" t="e">
        <f>IF(#REF!="","",#REF!)</f>
        <v>#REF!</v>
      </c>
      <c r="AJ40" s="449" t="e">
        <f>IF(#REF!="","",#REF!)</f>
        <v>#REF!</v>
      </c>
      <c r="AK40" s="450" t="e">
        <f t="shared" si="2"/>
        <v>#REF!</v>
      </c>
      <c r="AL40" s="447" t="e">
        <f>IF('xustificacion 2025'!#REF!="","",'xustificacion 2025'!#REF!)</f>
        <v>#REF!</v>
      </c>
      <c r="AM40" s="347" t="e">
        <f>IF('xustificacion 2025'!#REF!="","",'xustificacion 2025'!#REF!)</f>
        <v>#REF!</v>
      </c>
      <c r="AN40" s="451" t="e">
        <f>IF('xustificacion 2025'!#REF!="","",'xustificacion 2025'!#REF!)</f>
        <v>#REF!</v>
      </c>
      <c r="AO40" s="452" t="e">
        <f>IF('xustificacion 2025'!#REF!="","",'xustificacion 2025'!#REF!)</f>
        <v>#REF!</v>
      </c>
      <c r="AP40" s="450" t="e">
        <f t="shared" si="3"/>
        <v>#REF!</v>
      </c>
      <c r="AQ40" s="450" t="e">
        <f t="shared" si="4"/>
        <v>#REF!</v>
      </c>
      <c r="AR40" s="453" t="e">
        <f t="shared" si="5"/>
        <v>#REF!</v>
      </c>
      <c r="AS40" s="300"/>
    </row>
    <row r="41" spans="1:45" ht="24" customHeight="1" x14ac:dyDescent="0.25">
      <c r="A41" s="345" t="e">
        <f>IF('concesión 2025'!#REF!="","",'concesión 2025'!#REF!)</f>
        <v>#REF!</v>
      </c>
      <c r="B41" s="346" t="e">
        <f>IF('concesión 2025'!#REF!="","",'concesión 2025'!#REF!)</f>
        <v>#REF!</v>
      </c>
      <c r="C41" s="439" t="e">
        <f>IF('concesión 2025'!#REF!="","",'concesión 2025'!#REF!)</f>
        <v>#REF!</v>
      </c>
      <c r="D41" s="439" t="e">
        <f>IF('concesión 2025'!#REF!="","",'concesión 2025'!#REF!)</f>
        <v>#REF!</v>
      </c>
      <c r="E41" s="454" t="e">
        <f>IF('concesión 2025'!#REF!="","",'concesión 2025'!#REF!)</f>
        <v>#REF!</v>
      </c>
      <c r="F41" s="347" t="e">
        <f>IF('concesión 2025'!#REF!="","",'concesión 2025'!#REF!)</f>
        <v>#REF!</v>
      </c>
      <c r="G41" s="455" t="e">
        <f>IF('concesión 2025'!#REF!="","",'concesión 2025'!#REF!)</f>
        <v>#REF!</v>
      </c>
      <c r="H41" s="456" t="e">
        <f>IF('concesión 2025'!#REF!="","",'concesión 2025'!#REF!)</f>
        <v>#REF!</v>
      </c>
      <c r="I41" s="347" t="e">
        <f>IF('concesión 2025'!#REF!="","",'concesión 2025'!#REF!)</f>
        <v>#REF!</v>
      </c>
      <c r="J41" s="347" t="e">
        <f>IF('concesión 2025'!#REF!="","",'concesión 2025'!#REF!)</f>
        <v>#REF!</v>
      </c>
      <c r="K41" s="451" t="e">
        <f>IF('concesión 2025'!#REF!="","",'concesión 2025'!#REF!)</f>
        <v>#REF!</v>
      </c>
      <c r="L41" s="457" t="e">
        <f>IF('concesión 2025'!#REF!="","",'concesión 2025'!#REF!)</f>
        <v>#REF!</v>
      </c>
      <c r="M41" s="347" t="e">
        <f>IF('concesión 2025'!#REF!="","",'concesión 2025'!#REF!)</f>
        <v>#REF!</v>
      </c>
      <c r="N41" s="347" t="e">
        <f>IF('concesión 2025'!#REF!="","",'concesión 2025'!#REF!)</f>
        <v>#REF!</v>
      </c>
      <c r="O41" s="451" t="e">
        <f>IF('concesión 2025'!#REF!="","",'concesión 2025'!#REF!)</f>
        <v>#REF!</v>
      </c>
      <c r="P41" s="458" t="e">
        <f>IF('concesión 2025'!#REF!="","",'concesión 2025'!#REF!)</f>
        <v>#REF!</v>
      </c>
      <c r="Q41" s="459" t="e">
        <f>IF('concesión 2025'!#REF!="","",'concesión 2025'!#REF!)</f>
        <v>#REF!</v>
      </c>
      <c r="R41" s="460" t="e">
        <f>IF('concesión 2025'!#REF!="","",'concesión 2025'!#REF!)</f>
        <v>#REF!</v>
      </c>
      <c r="S41" s="300"/>
      <c r="T41" s="437" t="e">
        <f>IF('concesión 2025'!#REF!="","",'concesión 2025'!#REF!)</f>
        <v>#REF!</v>
      </c>
      <c r="U41" s="438" t="e">
        <f>IF('concesión 2025'!#REF!="","",'concesión 2025'!#REF!)</f>
        <v>#REF!</v>
      </c>
      <c r="V41" s="439" t="e">
        <f>IF('concesión 2025'!#REF!="","",'concesión 2025'!#REF!)</f>
        <v>#REF!</v>
      </c>
      <c r="W41" s="439" t="e">
        <f>IF('concesión 2025'!#REF!="","",'concesión 2025'!#REF!)</f>
        <v>#REF!</v>
      </c>
      <c r="X41" s="440" t="e">
        <f>IF('concesión 2025'!#REF!="","",'concesión 2025'!#REF!)</f>
        <v>#REF!</v>
      </c>
      <c r="Y41" s="441" t="e">
        <f>IF('concesión 2025'!#REF!="","",'concesión 2025'!#REF!)</f>
        <v>#REF!</v>
      </c>
      <c r="Z41" s="442" t="e">
        <f>IF('concesión 2025'!#REF!="","",'concesión 2025'!#REF!)</f>
        <v>#REF!</v>
      </c>
      <c r="AA41" s="442" t="e">
        <f>IF('concesión 2025'!#REF!="","",'concesión 2025'!#REF!)</f>
        <v>#REF!</v>
      </c>
      <c r="AB41" s="443" t="e">
        <f>IF('concesión 2025'!#REF!="","",'concesión 2025'!#REF!)</f>
        <v>#REF!</v>
      </c>
      <c r="AC41" s="444" t="e">
        <f>IF('concesión 2025'!#REF!="","",'concesión 2025'!#REF!)</f>
        <v>#REF!</v>
      </c>
      <c r="AD41" s="445" t="e">
        <f>IF('concesión 2025'!#REF!="","",'concesión 2025'!#REF!)</f>
        <v>#REF!</v>
      </c>
      <c r="AE41" s="444" t="e">
        <f>IF('concesión 2025'!#REF!="","",'concesión 2025'!#REF!)</f>
        <v>#REF!</v>
      </c>
      <c r="AF41" s="461" t="e">
        <f>IF('concesión 2025'!#REF!="","",'concesión 2025'!#REF!)</f>
        <v>#REF!</v>
      </c>
      <c r="AG41" s="447" t="e">
        <f>IF(#REF!="","",#REF!)</f>
        <v>#REF!</v>
      </c>
      <c r="AH41" s="347" t="e">
        <f>IF(#REF!="","",#REF!)</f>
        <v>#REF!</v>
      </c>
      <c r="AI41" s="448" t="e">
        <f>IF(#REF!="","",#REF!)</f>
        <v>#REF!</v>
      </c>
      <c r="AJ41" s="449" t="e">
        <f>IF(#REF!="","",#REF!)</f>
        <v>#REF!</v>
      </c>
      <c r="AK41" s="450" t="e">
        <f t="shared" si="2"/>
        <v>#REF!</v>
      </c>
      <c r="AL41" s="447" t="e">
        <f>IF('xustificacion 2025'!#REF!="","",'xustificacion 2025'!#REF!)</f>
        <v>#REF!</v>
      </c>
      <c r="AM41" s="347" t="e">
        <f>IF('xustificacion 2025'!#REF!="","",'xustificacion 2025'!#REF!)</f>
        <v>#REF!</v>
      </c>
      <c r="AN41" s="451" t="e">
        <f>IF('xustificacion 2025'!#REF!="","",'xustificacion 2025'!#REF!)</f>
        <v>#REF!</v>
      </c>
      <c r="AO41" s="452" t="e">
        <f>IF('xustificacion 2025'!#REF!="","",'xustificacion 2025'!#REF!)</f>
        <v>#REF!</v>
      </c>
      <c r="AP41" s="450" t="e">
        <f t="shared" si="3"/>
        <v>#REF!</v>
      </c>
      <c r="AQ41" s="450" t="e">
        <f t="shared" si="4"/>
        <v>#REF!</v>
      </c>
      <c r="AR41" s="453" t="e">
        <f t="shared" si="5"/>
        <v>#REF!</v>
      </c>
      <c r="AS41" s="300"/>
    </row>
    <row r="42" spans="1:45" ht="24" customHeight="1" x14ac:dyDescent="0.25">
      <c r="A42" s="345" t="e">
        <f>IF('concesión 2025'!#REF!="","",'concesión 2025'!#REF!)</f>
        <v>#REF!</v>
      </c>
      <c r="B42" s="346" t="e">
        <f>IF('concesión 2025'!#REF!="","",'concesión 2025'!#REF!)</f>
        <v>#REF!</v>
      </c>
      <c r="C42" s="439" t="e">
        <f>IF('concesión 2025'!#REF!="","",'concesión 2025'!#REF!)</f>
        <v>#REF!</v>
      </c>
      <c r="D42" s="439" t="e">
        <f>IF('concesión 2025'!#REF!="","",'concesión 2025'!#REF!)</f>
        <v>#REF!</v>
      </c>
      <c r="E42" s="454" t="e">
        <f>IF('concesión 2025'!#REF!="","",'concesión 2025'!#REF!)</f>
        <v>#REF!</v>
      </c>
      <c r="F42" s="347" t="e">
        <f>IF('concesión 2025'!#REF!="","",'concesión 2025'!#REF!)</f>
        <v>#REF!</v>
      </c>
      <c r="G42" s="455" t="e">
        <f>IF('concesión 2025'!#REF!="","",'concesión 2025'!#REF!)</f>
        <v>#REF!</v>
      </c>
      <c r="H42" s="456" t="e">
        <f>IF('concesión 2025'!#REF!="","",'concesión 2025'!#REF!)</f>
        <v>#REF!</v>
      </c>
      <c r="I42" s="347" t="e">
        <f>IF('concesión 2025'!#REF!="","",'concesión 2025'!#REF!)</f>
        <v>#REF!</v>
      </c>
      <c r="J42" s="347" t="e">
        <f>IF('concesión 2025'!#REF!="","",'concesión 2025'!#REF!)</f>
        <v>#REF!</v>
      </c>
      <c r="K42" s="451" t="e">
        <f>IF('concesión 2025'!#REF!="","",'concesión 2025'!#REF!)</f>
        <v>#REF!</v>
      </c>
      <c r="L42" s="457" t="e">
        <f>IF('concesión 2025'!#REF!="","",'concesión 2025'!#REF!)</f>
        <v>#REF!</v>
      </c>
      <c r="M42" s="347" t="e">
        <f>IF('concesión 2025'!#REF!="","",'concesión 2025'!#REF!)</f>
        <v>#REF!</v>
      </c>
      <c r="N42" s="347" t="e">
        <f>IF('concesión 2025'!#REF!="","",'concesión 2025'!#REF!)</f>
        <v>#REF!</v>
      </c>
      <c r="O42" s="451" t="e">
        <f>IF('concesión 2025'!#REF!="","",'concesión 2025'!#REF!)</f>
        <v>#REF!</v>
      </c>
      <c r="P42" s="458" t="e">
        <f>IF('concesión 2025'!#REF!="","",'concesión 2025'!#REF!)</f>
        <v>#REF!</v>
      </c>
      <c r="Q42" s="459" t="e">
        <f>IF('concesión 2025'!#REF!="","",'concesión 2025'!#REF!)</f>
        <v>#REF!</v>
      </c>
      <c r="R42" s="460" t="e">
        <f>IF('concesión 2025'!#REF!="","",'concesión 2025'!#REF!)</f>
        <v>#REF!</v>
      </c>
      <c r="S42" s="300"/>
      <c r="T42" s="437" t="e">
        <f>IF('concesión 2025'!#REF!="","",'concesión 2025'!#REF!)</f>
        <v>#REF!</v>
      </c>
      <c r="U42" s="438" t="e">
        <f>IF('concesión 2025'!#REF!="","",'concesión 2025'!#REF!)</f>
        <v>#REF!</v>
      </c>
      <c r="V42" s="439" t="e">
        <f>IF('concesión 2025'!#REF!="","",'concesión 2025'!#REF!)</f>
        <v>#REF!</v>
      </c>
      <c r="W42" s="439" t="e">
        <f>IF('concesión 2025'!#REF!="","",'concesión 2025'!#REF!)</f>
        <v>#REF!</v>
      </c>
      <c r="X42" s="440" t="e">
        <f>IF('concesión 2025'!#REF!="","",'concesión 2025'!#REF!)</f>
        <v>#REF!</v>
      </c>
      <c r="Y42" s="441" t="e">
        <f>IF('concesión 2025'!#REF!="","",'concesión 2025'!#REF!)</f>
        <v>#REF!</v>
      </c>
      <c r="Z42" s="442" t="e">
        <f>IF('concesión 2025'!#REF!="","",'concesión 2025'!#REF!)</f>
        <v>#REF!</v>
      </c>
      <c r="AA42" s="442" t="e">
        <f>IF('concesión 2025'!#REF!="","",'concesión 2025'!#REF!)</f>
        <v>#REF!</v>
      </c>
      <c r="AB42" s="443" t="e">
        <f>IF('concesión 2025'!#REF!="","",'concesión 2025'!#REF!)</f>
        <v>#REF!</v>
      </c>
      <c r="AC42" s="444" t="e">
        <f>IF('concesión 2025'!#REF!="","",'concesión 2025'!#REF!)</f>
        <v>#REF!</v>
      </c>
      <c r="AD42" s="445" t="e">
        <f>IF('concesión 2025'!#REF!="","",'concesión 2025'!#REF!)</f>
        <v>#REF!</v>
      </c>
      <c r="AE42" s="444" t="e">
        <f>IF('concesión 2025'!#REF!="","",'concesión 2025'!#REF!)</f>
        <v>#REF!</v>
      </c>
      <c r="AF42" s="461" t="e">
        <f>IF('concesión 2025'!#REF!="","",'concesión 2025'!#REF!)</f>
        <v>#REF!</v>
      </c>
      <c r="AG42" s="447" t="e">
        <f>IF(#REF!="","",#REF!)</f>
        <v>#REF!</v>
      </c>
      <c r="AH42" s="347" t="e">
        <f>IF(#REF!="","",#REF!)</f>
        <v>#REF!</v>
      </c>
      <c r="AI42" s="448" t="e">
        <f>IF(#REF!="","",#REF!)</f>
        <v>#REF!</v>
      </c>
      <c r="AJ42" s="449" t="e">
        <f>IF(#REF!="","",#REF!)</f>
        <v>#REF!</v>
      </c>
      <c r="AK42" s="450" t="e">
        <f t="shared" si="2"/>
        <v>#REF!</v>
      </c>
      <c r="AL42" s="447" t="e">
        <f>IF('xustificacion 2025'!#REF!="","",'xustificacion 2025'!#REF!)</f>
        <v>#REF!</v>
      </c>
      <c r="AM42" s="347" t="e">
        <f>IF('xustificacion 2025'!#REF!="","",'xustificacion 2025'!#REF!)</f>
        <v>#REF!</v>
      </c>
      <c r="AN42" s="451" t="e">
        <f>IF('xustificacion 2025'!#REF!="","",'xustificacion 2025'!#REF!)</f>
        <v>#REF!</v>
      </c>
      <c r="AO42" s="452" t="e">
        <f>IF('xustificacion 2025'!#REF!="","",'xustificacion 2025'!#REF!)</f>
        <v>#REF!</v>
      </c>
      <c r="AP42" s="450" t="e">
        <f t="shared" si="3"/>
        <v>#REF!</v>
      </c>
      <c r="AQ42" s="450" t="e">
        <f t="shared" si="4"/>
        <v>#REF!</v>
      </c>
      <c r="AR42" s="453" t="e">
        <f t="shared" si="5"/>
        <v>#REF!</v>
      </c>
      <c r="AS42" s="300"/>
    </row>
    <row r="43" spans="1:45" ht="24" customHeight="1" x14ac:dyDescent="0.25">
      <c r="A43" s="345" t="e">
        <f>IF('concesión 2025'!#REF!="","",'concesión 2025'!#REF!)</f>
        <v>#REF!</v>
      </c>
      <c r="B43" s="346" t="e">
        <f>IF('concesión 2025'!#REF!="","",'concesión 2025'!#REF!)</f>
        <v>#REF!</v>
      </c>
      <c r="C43" s="439" t="e">
        <f>IF('concesión 2025'!#REF!="","",'concesión 2025'!#REF!)</f>
        <v>#REF!</v>
      </c>
      <c r="D43" s="439" t="e">
        <f>IF('concesión 2025'!#REF!="","",'concesión 2025'!#REF!)</f>
        <v>#REF!</v>
      </c>
      <c r="E43" s="454" t="e">
        <f>IF('concesión 2025'!#REF!="","",'concesión 2025'!#REF!)</f>
        <v>#REF!</v>
      </c>
      <c r="F43" s="347" t="e">
        <f>IF('concesión 2025'!#REF!="","",'concesión 2025'!#REF!)</f>
        <v>#REF!</v>
      </c>
      <c r="G43" s="455" t="e">
        <f>IF('concesión 2025'!#REF!="","",'concesión 2025'!#REF!)</f>
        <v>#REF!</v>
      </c>
      <c r="H43" s="456" t="e">
        <f>IF('concesión 2025'!#REF!="","",'concesión 2025'!#REF!)</f>
        <v>#REF!</v>
      </c>
      <c r="I43" s="347" t="e">
        <f>IF('concesión 2025'!#REF!="","",'concesión 2025'!#REF!)</f>
        <v>#REF!</v>
      </c>
      <c r="J43" s="347" t="e">
        <f>IF('concesión 2025'!#REF!="","",'concesión 2025'!#REF!)</f>
        <v>#REF!</v>
      </c>
      <c r="K43" s="451" t="e">
        <f>IF('concesión 2025'!#REF!="","",'concesión 2025'!#REF!)</f>
        <v>#REF!</v>
      </c>
      <c r="L43" s="457" t="e">
        <f>IF('concesión 2025'!#REF!="","",'concesión 2025'!#REF!)</f>
        <v>#REF!</v>
      </c>
      <c r="M43" s="347" t="e">
        <f>IF('concesión 2025'!#REF!="","",'concesión 2025'!#REF!)</f>
        <v>#REF!</v>
      </c>
      <c r="N43" s="347" t="e">
        <f>IF('concesión 2025'!#REF!="","",'concesión 2025'!#REF!)</f>
        <v>#REF!</v>
      </c>
      <c r="O43" s="451" t="e">
        <f>IF('concesión 2025'!#REF!="","",'concesión 2025'!#REF!)</f>
        <v>#REF!</v>
      </c>
      <c r="P43" s="458" t="e">
        <f>IF('concesión 2025'!#REF!="","",'concesión 2025'!#REF!)</f>
        <v>#REF!</v>
      </c>
      <c r="Q43" s="459" t="e">
        <f>IF('concesión 2025'!#REF!="","",'concesión 2025'!#REF!)</f>
        <v>#REF!</v>
      </c>
      <c r="R43" s="460" t="e">
        <f>IF('concesión 2025'!#REF!="","",'concesión 2025'!#REF!)</f>
        <v>#REF!</v>
      </c>
      <c r="S43" s="300"/>
      <c r="T43" s="437" t="e">
        <f>IF('concesión 2025'!#REF!="","",'concesión 2025'!#REF!)</f>
        <v>#REF!</v>
      </c>
      <c r="U43" s="438" t="e">
        <f>IF('concesión 2025'!#REF!="","",'concesión 2025'!#REF!)</f>
        <v>#REF!</v>
      </c>
      <c r="V43" s="439" t="e">
        <f>IF('concesión 2025'!#REF!="","",'concesión 2025'!#REF!)</f>
        <v>#REF!</v>
      </c>
      <c r="W43" s="439" t="e">
        <f>IF('concesión 2025'!#REF!="","",'concesión 2025'!#REF!)</f>
        <v>#REF!</v>
      </c>
      <c r="X43" s="440" t="e">
        <f>IF('concesión 2025'!#REF!="","",'concesión 2025'!#REF!)</f>
        <v>#REF!</v>
      </c>
      <c r="Y43" s="441" t="e">
        <f>IF('concesión 2025'!#REF!="","",'concesión 2025'!#REF!)</f>
        <v>#REF!</v>
      </c>
      <c r="Z43" s="442" t="e">
        <f>IF('concesión 2025'!#REF!="","",'concesión 2025'!#REF!)</f>
        <v>#REF!</v>
      </c>
      <c r="AA43" s="442" t="e">
        <f>IF('concesión 2025'!#REF!="","",'concesión 2025'!#REF!)</f>
        <v>#REF!</v>
      </c>
      <c r="AB43" s="443" t="e">
        <f>IF('concesión 2025'!#REF!="","",'concesión 2025'!#REF!)</f>
        <v>#REF!</v>
      </c>
      <c r="AC43" s="444" t="e">
        <f>IF('concesión 2025'!#REF!="","",'concesión 2025'!#REF!)</f>
        <v>#REF!</v>
      </c>
      <c r="AD43" s="445" t="e">
        <f>IF('concesión 2025'!#REF!="","",'concesión 2025'!#REF!)</f>
        <v>#REF!</v>
      </c>
      <c r="AE43" s="444" t="e">
        <f>IF('concesión 2025'!#REF!="","",'concesión 2025'!#REF!)</f>
        <v>#REF!</v>
      </c>
      <c r="AF43" s="461" t="e">
        <f>IF('concesión 2025'!#REF!="","",'concesión 2025'!#REF!)</f>
        <v>#REF!</v>
      </c>
      <c r="AG43" s="447" t="e">
        <f>IF(#REF!="","",#REF!)</f>
        <v>#REF!</v>
      </c>
      <c r="AH43" s="347" t="e">
        <f>IF(#REF!="","",#REF!)</f>
        <v>#REF!</v>
      </c>
      <c r="AI43" s="448" t="e">
        <f>IF(#REF!="","",#REF!)</f>
        <v>#REF!</v>
      </c>
      <c r="AJ43" s="449" t="e">
        <f>IF(#REF!="","",#REF!)</f>
        <v>#REF!</v>
      </c>
      <c r="AK43" s="450" t="e">
        <f t="shared" si="2"/>
        <v>#REF!</v>
      </c>
      <c r="AL43" s="447" t="e">
        <f>IF('xustificacion 2025'!#REF!="","",'xustificacion 2025'!#REF!)</f>
        <v>#REF!</v>
      </c>
      <c r="AM43" s="347" t="e">
        <f>IF('xustificacion 2025'!#REF!="","",'xustificacion 2025'!#REF!)</f>
        <v>#REF!</v>
      </c>
      <c r="AN43" s="451" t="e">
        <f>IF('xustificacion 2025'!#REF!="","",'xustificacion 2025'!#REF!)</f>
        <v>#REF!</v>
      </c>
      <c r="AO43" s="452" t="e">
        <f>IF('xustificacion 2025'!#REF!="","",'xustificacion 2025'!#REF!)</f>
        <v>#REF!</v>
      </c>
      <c r="AP43" s="450" t="e">
        <f t="shared" si="3"/>
        <v>#REF!</v>
      </c>
      <c r="AQ43" s="450" t="e">
        <f t="shared" si="4"/>
        <v>#REF!</v>
      </c>
      <c r="AR43" s="453" t="e">
        <f t="shared" si="5"/>
        <v>#REF!</v>
      </c>
      <c r="AS43" s="300"/>
    </row>
    <row r="44" spans="1:45" ht="24" customHeight="1" x14ac:dyDescent="0.25">
      <c r="A44" s="345" t="e">
        <f>IF('concesión 2025'!#REF!="","",'concesión 2025'!#REF!)</f>
        <v>#REF!</v>
      </c>
      <c r="B44" s="346" t="e">
        <f>IF('concesión 2025'!#REF!="","",'concesión 2025'!#REF!)</f>
        <v>#REF!</v>
      </c>
      <c r="C44" s="439" t="e">
        <f>IF('concesión 2025'!#REF!="","",'concesión 2025'!#REF!)</f>
        <v>#REF!</v>
      </c>
      <c r="D44" s="439" t="e">
        <f>IF('concesión 2025'!#REF!="","",'concesión 2025'!#REF!)</f>
        <v>#REF!</v>
      </c>
      <c r="E44" s="454" t="e">
        <f>IF('concesión 2025'!#REF!="","",'concesión 2025'!#REF!)</f>
        <v>#REF!</v>
      </c>
      <c r="F44" s="347" t="e">
        <f>IF('concesión 2025'!#REF!="","",'concesión 2025'!#REF!)</f>
        <v>#REF!</v>
      </c>
      <c r="G44" s="455" t="e">
        <f>IF('concesión 2025'!#REF!="","",'concesión 2025'!#REF!)</f>
        <v>#REF!</v>
      </c>
      <c r="H44" s="456" t="e">
        <f>IF('concesión 2025'!#REF!="","",'concesión 2025'!#REF!)</f>
        <v>#REF!</v>
      </c>
      <c r="I44" s="347" t="e">
        <f>IF('concesión 2025'!#REF!="","",'concesión 2025'!#REF!)</f>
        <v>#REF!</v>
      </c>
      <c r="J44" s="347" t="e">
        <f>IF('concesión 2025'!#REF!="","",'concesión 2025'!#REF!)</f>
        <v>#REF!</v>
      </c>
      <c r="K44" s="451" t="e">
        <f>IF('concesión 2025'!#REF!="","",'concesión 2025'!#REF!)</f>
        <v>#REF!</v>
      </c>
      <c r="L44" s="457" t="e">
        <f>IF('concesión 2025'!#REF!="","",'concesión 2025'!#REF!)</f>
        <v>#REF!</v>
      </c>
      <c r="M44" s="347" t="e">
        <f>IF('concesión 2025'!#REF!="","",'concesión 2025'!#REF!)</f>
        <v>#REF!</v>
      </c>
      <c r="N44" s="347" t="e">
        <f>IF('concesión 2025'!#REF!="","",'concesión 2025'!#REF!)</f>
        <v>#REF!</v>
      </c>
      <c r="O44" s="451" t="e">
        <f>IF('concesión 2025'!#REF!="","",'concesión 2025'!#REF!)</f>
        <v>#REF!</v>
      </c>
      <c r="P44" s="458" t="e">
        <f>IF('concesión 2025'!#REF!="","",'concesión 2025'!#REF!)</f>
        <v>#REF!</v>
      </c>
      <c r="Q44" s="459" t="e">
        <f>IF('concesión 2025'!#REF!="","",'concesión 2025'!#REF!)</f>
        <v>#REF!</v>
      </c>
      <c r="R44" s="460" t="e">
        <f>IF('concesión 2025'!#REF!="","",'concesión 2025'!#REF!)</f>
        <v>#REF!</v>
      </c>
      <c r="S44" s="300"/>
      <c r="T44" s="437" t="e">
        <f>IF('concesión 2025'!#REF!="","",'concesión 2025'!#REF!)</f>
        <v>#REF!</v>
      </c>
      <c r="U44" s="438" t="e">
        <f>IF('concesión 2025'!#REF!="","",'concesión 2025'!#REF!)</f>
        <v>#REF!</v>
      </c>
      <c r="V44" s="439" t="e">
        <f>IF('concesión 2025'!#REF!="","",'concesión 2025'!#REF!)</f>
        <v>#REF!</v>
      </c>
      <c r="W44" s="439" t="e">
        <f>IF('concesión 2025'!#REF!="","",'concesión 2025'!#REF!)</f>
        <v>#REF!</v>
      </c>
      <c r="X44" s="440" t="e">
        <f>IF('concesión 2025'!#REF!="","",'concesión 2025'!#REF!)</f>
        <v>#REF!</v>
      </c>
      <c r="Y44" s="441" t="e">
        <f>IF('concesión 2025'!#REF!="","",'concesión 2025'!#REF!)</f>
        <v>#REF!</v>
      </c>
      <c r="Z44" s="442" t="e">
        <f>IF('concesión 2025'!#REF!="","",'concesión 2025'!#REF!)</f>
        <v>#REF!</v>
      </c>
      <c r="AA44" s="442" t="e">
        <f>IF('concesión 2025'!#REF!="","",'concesión 2025'!#REF!)</f>
        <v>#REF!</v>
      </c>
      <c r="AB44" s="443" t="e">
        <f>IF('concesión 2025'!#REF!="","",'concesión 2025'!#REF!)</f>
        <v>#REF!</v>
      </c>
      <c r="AC44" s="444" t="e">
        <f>IF('concesión 2025'!#REF!="","",'concesión 2025'!#REF!)</f>
        <v>#REF!</v>
      </c>
      <c r="AD44" s="445" t="e">
        <f>IF('concesión 2025'!#REF!="","",'concesión 2025'!#REF!)</f>
        <v>#REF!</v>
      </c>
      <c r="AE44" s="444" t="e">
        <f>IF('concesión 2025'!#REF!="","",'concesión 2025'!#REF!)</f>
        <v>#REF!</v>
      </c>
      <c r="AF44" s="461" t="e">
        <f>IF('concesión 2025'!#REF!="","",'concesión 2025'!#REF!)</f>
        <v>#REF!</v>
      </c>
      <c r="AG44" s="447" t="e">
        <f>IF(#REF!="","",#REF!)</f>
        <v>#REF!</v>
      </c>
      <c r="AH44" s="347" t="e">
        <f>IF(#REF!="","",#REF!)</f>
        <v>#REF!</v>
      </c>
      <c r="AI44" s="448" t="e">
        <f>IF(#REF!="","",#REF!)</f>
        <v>#REF!</v>
      </c>
      <c r="AJ44" s="449" t="e">
        <f>IF(#REF!="","",#REF!)</f>
        <v>#REF!</v>
      </c>
      <c r="AK44" s="450" t="e">
        <f t="shared" si="2"/>
        <v>#REF!</v>
      </c>
      <c r="AL44" s="447" t="e">
        <f>IF('xustificacion 2025'!#REF!="","",'xustificacion 2025'!#REF!)</f>
        <v>#REF!</v>
      </c>
      <c r="AM44" s="347" t="e">
        <f>IF('xustificacion 2025'!#REF!="","",'xustificacion 2025'!#REF!)</f>
        <v>#REF!</v>
      </c>
      <c r="AN44" s="451" t="e">
        <f>IF('xustificacion 2025'!#REF!="","",'xustificacion 2025'!#REF!)</f>
        <v>#REF!</v>
      </c>
      <c r="AO44" s="452" t="e">
        <f>IF('xustificacion 2025'!#REF!="","",'xustificacion 2025'!#REF!)</f>
        <v>#REF!</v>
      </c>
      <c r="AP44" s="450" t="e">
        <f t="shared" si="3"/>
        <v>#REF!</v>
      </c>
      <c r="AQ44" s="450" t="e">
        <f t="shared" si="4"/>
        <v>#REF!</v>
      </c>
      <c r="AR44" s="453" t="e">
        <f t="shared" si="5"/>
        <v>#REF!</v>
      </c>
      <c r="AS44" s="300"/>
    </row>
    <row r="45" spans="1:45" ht="24" customHeight="1" x14ac:dyDescent="0.25">
      <c r="A45" s="345" t="e">
        <f>IF('concesión 2025'!#REF!="","",'concesión 2025'!#REF!)</f>
        <v>#REF!</v>
      </c>
      <c r="B45" s="346" t="e">
        <f>IF('concesión 2025'!#REF!="","",'concesión 2025'!#REF!)</f>
        <v>#REF!</v>
      </c>
      <c r="C45" s="439" t="e">
        <f>IF('concesión 2025'!#REF!="","",'concesión 2025'!#REF!)</f>
        <v>#REF!</v>
      </c>
      <c r="D45" s="439" t="e">
        <f>IF('concesión 2025'!#REF!="","",'concesión 2025'!#REF!)</f>
        <v>#REF!</v>
      </c>
      <c r="E45" s="454" t="e">
        <f>IF('concesión 2025'!#REF!="","",'concesión 2025'!#REF!)</f>
        <v>#REF!</v>
      </c>
      <c r="F45" s="347" t="e">
        <f>IF('concesión 2025'!#REF!="","",'concesión 2025'!#REF!)</f>
        <v>#REF!</v>
      </c>
      <c r="G45" s="455" t="e">
        <f>IF('concesión 2025'!#REF!="","",'concesión 2025'!#REF!)</f>
        <v>#REF!</v>
      </c>
      <c r="H45" s="456" t="e">
        <f>IF('concesión 2025'!#REF!="","",'concesión 2025'!#REF!)</f>
        <v>#REF!</v>
      </c>
      <c r="I45" s="347" t="e">
        <f>IF('concesión 2025'!#REF!="","",'concesión 2025'!#REF!)</f>
        <v>#REF!</v>
      </c>
      <c r="J45" s="347" t="e">
        <f>IF('concesión 2025'!#REF!="","",'concesión 2025'!#REF!)</f>
        <v>#REF!</v>
      </c>
      <c r="K45" s="451" t="e">
        <f>IF('concesión 2025'!#REF!="","",'concesión 2025'!#REF!)</f>
        <v>#REF!</v>
      </c>
      <c r="L45" s="457" t="e">
        <f>IF('concesión 2025'!#REF!="","",'concesión 2025'!#REF!)</f>
        <v>#REF!</v>
      </c>
      <c r="M45" s="347" t="e">
        <f>IF('concesión 2025'!#REF!="","",'concesión 2025'!#REF!)</f>
        <v>#REF!</v>
      </c>
      <c r="N45" s="347" t="e">
        <f>IF('concesión 2025'!#REF!="","",'concesión 2025'!#REF!)</f>
        <v>#REF!</v>
      </c>
      <c r="O45" s="451" t="e">
        <f>IF('concesión 2025'!#REF!="","",'concesión 2025'!#REF!)</f>
        <v>#REF!</v>
      </c>
      <c r="P45" s="458" t="e">
        <f>IF('concesión 2025'!#REF!="","",'concesión 2025'!#REF!)</f>
        <v>#REF!</v>
      </c>
      <c r="Q45" s="459" t="e">
        <f>IF('concesión 2025'!#REF!="","",'concesión 2025'!#REF!)</f>
        <v>#REF!</v>
      </c>
      <c r="R45" s="460" t="e">
        <f>IF('concesión 2025'!#REF!="","",'concesión 2025'!#REF!)</f>
        <v>#REF!</v>
      </c>
      <c r="S45" s="300"/>
      <c r="T45" s="437" t="e">
        <f>IF('concesión 2025'!#REF!="","",'concesión 2025'!#REF!)</f>
        <v>#REF!</v>
      </c>
      <c r="U45" s="438" t="e">
        <f>IF('concesión 2025'!#REF!="","",'concesión 2025'!#REF!)</f>
        <v>#REF!</v>
      </c>
      <c r="V45" s="439" t="e">
        <f>IF('concesión 2025'!#REF!="","",'concesión 2025'!#REF!)</f>
        <v>#REF!</v>
      </c>
      <c r="W45" s="439" t="e">
        <f>IF('concesión 2025'!#REF!="","",'concesión 2025'!#REF!)</f>
        <v>#REF!</v>
      </c>
      <c r="X45" s="440" t="e">
        <f>IF('concesión 2025'!#REF!="","",'concesión 2025'!#REF!)</f>
        <v>#REF!</v>
      </c>
      <c r="Y45" s="441" t="e">
        <f>IF('concesión 2025'!#REF!="","",'concesión 2025'!#REF!)</f>
        <v>#REF!</v>
      </c>
      <c r="Z45" s="442" t="e">
        <f>IF('concesión 2025'!#REF!="","",'concesión 2025'!#REF!)</f>
        <v>#REF!</v>
      </c>
      <c r="AA45" s="442" t="e">
        <f>IF('concesión 2025'!#REF!="","",'concesión 2025'!#REF!)</f>
        <v>#REF!</v>
      </c>
      <c r="AB45" s="443" t="e">
        <f>IF('concesión 2025'!#REF!="","",'concesión 2025'!#REF!)</f>
        <v>#REF!</v>
      </c>
      <c r="AC45" s="444" t="e">
        <f>IF('concesión 2025'!#REF!="","",'concesión 2025'!#REF!)</f>
        <v>#REF!</v>
      </c>
      <c r="AD45" s="445" t="e">
        <f>IF('concesión 2025'!#REF!="","",'concesión 2025'!#REF!)</f>
        <v>#REF!</v>
      </c>
      <c r="AE45" s="444" t="e">
        <f>IF('concesión 2025'!#REF!="","",'concesión 2025'!#REF!)</f>
        <v>#REF!</v>
      </c>
      <c r="AF45" s="461" t="e">
        <f>IF('concesión 2025'!#REF!="","",'concesión 2025'!#REF!)</f>
        <v>#REF!</v>
      </c>
      <c r="AG45" s="447" t="e">
        <f>IF(#REF!="","",#REF!)</f>
        <v>#REF!</v>
      </c>
      <c r="AH45" s="347" t="e">
        <f>IF(#REF!="","",#REF!)</f>
        <v>#REF!</v>
      </c>
      <c r="AI45" s="448" t="e">
        <f>IF(#REF!="","",#REF!)</f>
        <v>#REF!</v>
      </c>
      <c r="AJ45" s="449" t="e">
        <f>IF(#REF!="","",#REF!)</f>
        <v>#REF!</v>
      </c>
      <c r="AK45" s="450" t="e">
        <f t="shared" si="2"/>
        <v>#REF!</v>
      </c>
      <c r="AL45" s="447" t="e">
        <f>IF('xustificacion 2025'!#REF!="","",'xustificacion 2025'!#REF!)</f>
        <v>#REF!</v>
      </c>
      <c r="AM45" s="347" t="e">
        <f>IF('xustificacion 2025'!#REF!="","",'xustificacion 2025'!#REF!)</f>
        <v>#REF!</v>
      </c>
      <c r="AN45" s="451" t="e">
        <f>IF('xustificacion 2025'!#REF!="","",'xustificacion 2025'!#REF!)</f>
        <v>#REF!</v>
      </c>
      <c r="AO45" s="452" t="e">
        <f>IF('xustificacion 2025'!#REF!="","",'xustificacion 2025'!#REF!)</f>
        <v>#REF!</v>
      </c>
      <c r="AP45" s="450" t="e">
        <f t="shared" si="3"/>
        <v>#REF!</v>
      </c>
      <c r="AQ45" s="450" t="e">
        <f t="shared" si="4"/>
        <v>#REF!</v>
      </c>
      <c r="AR45" s="453" t="e">
        <f t="shared" si="5"/>
        <v>#REF!</v>
      </c>
      <c r="AS45" s="300"/>
    </row>
    <row r="46" spans="1:45" ht="24" customHeight="1" x14ac:dyDescent="0.25">
      <c r="A46" s="345" t="e">
        <f>IF('concesión 2025'!#REF!="","",'concesión 2025'!#REF!)</f>
        <v>#REF!</v>
      </c>
      <c r="B46" s="346" t="e">
        <f>IF('concesión 2025'!#REF!="","",'concesión 2025'!#REF!)</f>
        <v>#REF!</v>
      </c>
      <c r="C46" s="439" t="e">
        <f>IF('concesión 2025'!#REF!="","",'concesión 2025'!#REF!)</f>
        <v>#REF!</v>
      </c>
      <c r="D46" s="439" t="e">
        <f>IF('concesión 2025'!#REF!="","",'concesión 2025'!#REF!)</f>
        <v>#REF!</v>
      </c>
      <c r="E46" s="454" t="e">
        <f>IF('concesión 2025'!#REF!="","",'concesión 2025'!#REF!)</f>
        <v>#REF!</v>
      </c>
      <c r="F46" s="347" t="e">
        <f>IF('concesión 2025'!#REF!="","",'concesión 2025'!#REF!)</f>
        <v>#REF!</v>
      </c>
      <c r="G46" s="455" t="e">
        <f>IF('concesión 2025'!#REF!="","",'concesión 2025'!#REF!)</f>
        <v>#REF!</v>
      </c>
      <c r="H46" s="456" t="e">
        <f>IF('concesión 2025'!#REF!="","",'concesión 2025'!#REF!)</f>
        <v>#REF!</v>
      </c>
      <c r="I46" s="347" t="e">
        <f>IF('concesión 2025'!#REF!="","",'concesión 2025'!#REF!)</f>
        <v>#REF!</v>
      </c>
      <c r="J46" s="347" t="e">
        <f>IF('concesión 2025'!#REF!="","",'concesión 2025'!#REF!)</f>
        <v>#REF!</v>
      </c>
      <c r="K46" s="451" t="e">
        <f>IF('concesión 2025'!#REF!="","",'concesión 2025'!#REF!)</f>
        <v>#REF!</v>
      </c>
      <c r="L46" s="457" t="e">
        <f>IF('concesión 2025'!#REF!="","",'concesión 2025'!#REF!)</f>
        <v>#REF!</v>
      </c>
      <c r="M46" s="347" t="e">
        <f>IF('concesión 2025'!#REF!="","",'concesión 2025'!#REF!)</f>
        <v>#REF!</v>
      </c>
      <c r="N46" s="347" t="e">
        <f>IF('concesión 2025'!#REF!="","",'concesión 2025'!#REF!)</f>
        <v>#REF!</v>
      </c>
      <c r="O46" s="451" t="e">
        <f>IF('concesión 2025'!#REF!="","",'concesión 2025'!#REF!)</f>
        <v>#REF!</v>
      </c>
      <c r="P46" s="458" t="e">
        <f>IF('concesión 2025'!#REF!="","",'concesión 2025'!#REF!)</f>
        <v>#REF!</v>
      </c>
      <c r="Q46" s="459" t="e">
        <f>IF('concesión 2025'!#REF!="","",'concesión 2025'!#REF!)</f>
        <v>#REF!</v>
      </c>
      <c r="R46" s="460" t="e">
        <f>IF('concesión 2025'!#REF!="","",'concesión 2025'!#REF!)</f>
        <v>#REF!</v>
      </c>
      <c r="S46" s="300"/>
      <c r="T46" s="437" t="e">
        <f>IF('concesión 2025'!#REF!="","",'concesión 2025'!#REF!)</f>
        <v>#REF!</v>
      </c>
      <c r="U46" s="438" t="e">
        <f>IF('concesión 2025'!#REF!="","",'concesión 2025'!#REF!)</f>
        <v>#REF!</v>
      </c>
      <c r="V46" s="439" t="e">
        <f>IF('concesión 2025'!#REF!="","",'concesión 2025'!#REF!)</f>
        <v>#REF!</v>
      </c>
      <c r="W46" s="439" t="e">
        <f>IF('concesión 2025'!#REF!="","",'concesión 2025'!#REF!)</f>
        <v>#REF!</v>
      </c>
      <c r="X46" s="440" t="e">
        <f>IF('concesión 2025'!#REF!="","",'concesión 2025'!#REF!)</f>
        <v>#REF!</v>
      </c>
      <c r="Y46" s="441" t="e">
        <f>IF('concesión 2025'!#REF!="","",'concesión 2025'!#REF!)</f>
        <v>#REF!</v>
      </c>
      <c r="Z46" s="442" t="e">
        <f>IF('concesión 2025'!#REF!="","",'concesión 2025'!#REF!)</f>
        <v>#REF!</v>
      </c>
      <c r="AA46" s="442" t="e">
        <f>IF('concesión 2025'!#REF!="","",'concesión 2025'!#REF!)</f>
        <v>#REF!</v>
      </c>
      <c r="AB46" s="443" t="e">
        <f>IF('concesión 2025'!#REF!="","",'concesión 2025'!#REF!)</f>
        <v>#REF!</v>
      </c>
      <c r="AC46" s="444" t="e">
        <f>IF('concesión 2025'!#REF!="","",'concesión 2025'!#REF!)</f>
        <v>#REF!</v>
      </c>
      <c r="AD46" s="445" t="e">
        <f>IF('concesión 2025'!#REF!="","",'concesión 2025'!#REF!)</f>
        <v>#REF!</v>
      </c>
      <c r="AE46" s="444" t="e">
        <f>IF('concesión 2025'!#REF!="","",'concesión 2025'!#REF!)</f>
        <v>#REF!</v>
      </c>
      <c r="AF46" s="461" t="e">
        <f>IF('concesión 2025'!#REF!="","",'concesión 2025'!#REF!)</f>
        <v>#REF!</v>
      </c>
      <c r="AG46" s="447" t="e">
        <f>IF(#REF!="","",#REF!)</f>
        <v>#REF!</v>
      </c>
      <c r="AH46" s="347" t="e">
        <f>IF(#REF!="","",#REF!)</f>
        <v>#REF!</v>
      </c>
      <c r="AI46" s="448" t="e">
        <f>IF(#REF!="","",#REF!)</f>
        <v>#REF!</v>
      </c>
      <c r="AJ46" s="449" t="e">
        <f>IF(#REF!="","",#REF!)</f>
        <v>#REF!</v>
      </c>
      <c r="AK46" s="450" t="e">
        <f t="shared" si="2"/>
        <v>#REF!</v>
      </c>
      <c r="AL46" s="447" t="e">
        <f>IF('xustificacion 2025'!#REF!="","",'xustificacion 2025'!#REF!)</f>
        <v>#REF!</v>
      </c>
      <c r="AM46" s="347" t="e">
        <f>IF('xustificacion 2025'!#REF!="","",'xustificacion 2025'!#REF!)</f>
        <v>#REF!</v>
      </c>
      <c r="AN46" s="451" t="e">
        <f>IF('xustificacion 2025'!#REF!="","",'xustificacion 2025'!#REF!)</f>
        <v>#REF!</v>
      </c>
      <c r="AO46" s="452" t="e">
        <f>IF('xustificacion 2025'!#REF!="","",'xustificacion 2025'!#REF!)</f>
        <v>#REF!</v>
      </c>
      <c r="AP46" s="450" t="e">
        <f t="shared" si="3"/>
        <v>#REF!</v>
      </c>
      <c r="AQ46" s="450" t="e">
        <f t="shared" si="4"/>
        <v>#REF!</v>
      </c>
      <c r="AR46" s="453" t="e">
        <f t="shared" si="5"/>
        <v>#REF!</v>
      </c>
      <c r="AS46" s="300"/>
    </row>
    <row r="47" spans="1:45" ht="24" customHeight="1" x14ac:dyDescent="0.25">
      <c r="A47" s="345" t="e">
        <f>IF('concesión 2025'!#REF!="","",'concesión 2025'!#REF!)</f>
        <v>#REF!</v>
      </c>
      <c r="B47" s="346" t="e">
        <f>IF('concesión 2025'!#REF!="","",'concesión 2025'!#REF!)</f>
        <v>#REF!</v>
      </c>
      <c r="C47" s="439" t="e">
        <f>IF('concesión 2025'!#REF!="","",'concesión 2025'!#REF!)</f>
        <v>#REF!</v>
      </c>
      <c r="D47" s="439" t="e">
        <f>IF('concesión 2025'!#REF!="","",'concesión 2025'!#REF!)</f>
        <v>#REF!</v>
      </c>
      <c r="E47" s="454" t="e">
        <f>IF('concesión 2025'!#REF!="","",'concesión 2025'!#REF!)</f>
        <v>#REF!</v>
      </c>
      <c r="F47" s="347" t="e">
        <f>IF('concesión 2025'!#REF!="","",'concesión 2025'!#REF!)</f>
        <v>#REF!</v>
      </c>
      <c r="G47" s="455" t="e">
        <f>IF('concesión 2025'!#REF!="","",'concesión 2025'!#REF!)</f>
        <v>#REF!</v>
      </c>
      <c r="H47" s="456" t="e">
        <f>IF('concesión 2025'!#REF!="","",'concesión 2025'!#REF!)</f>
        <v>#REF!</v>
      </c>
      <c r="I47" s="347" t="e">
        <f>IF('concesión 2025'!#REF!="","",'concesión 2025'!#REF!)</f>
        <v>#REF!</v>
      </c>
      <c r="J47" s="347" t="e">
        <f>IF('concesión 2025'!#REF!="","",'concesión 2025'!#REF!)</f>
        <v>#REF!</v>
      </c>
      <c r="K47" s="451" t="e">
        <f>IF('concesión 2025'!#REF!="","",'concesión 2025'!#REF!)</f>
        <v>#REF!</v>
      </c>
      <c r="L47" s="457" t="e">
        <f>IF('concesión 2025'!#REF!="","",'concesión 2025'!#REF!)</f>
        <v>#REF!</v>
      </c>
      <c r="M47" s="347" t="e">
        <f>IF('concesión 2025'!#REF!="","",'concesión 2025'!#REF!)</f>
        <v>#REF!</v>
      </c>
      <c r="N47" s="347" t="e">
        <f>IF('concesión 2025'!#REF!="","",'concesión 2025'!#REF!)</f>
        <v>#REF!</v>
      </c>
      <c r="O47" s="451" t="e">
        <f>IF('concesión 2025'!#REF!="","",'concesión 2025'!#REF!)</f>
        <v>#REF!</v>
      </c>
      <c r="P47" s="458" t="e">
        <f>IF('concesión 2025'!#REF!="","",'concesión 2025'!#REF!)</f>
        <v>#REF!</v>
      </c>
      <c r="Q47" s="459" t="e">
        <f>IF('concesión 2025'!#REF!="","",'concesión 2025'!#REF!)</f>
        <v>#REF!</v>
      </c>
      <c r="R47" s="460" t="e">
        <f>IF('concesión 2025'!#REF!="","",'concesión 2025'!#REF!)</f>
        <v>#REF!</v>
      </c>
      <c r="S47" s="300"/>
      <c r="T47" s="437" t="e">
        <f>IF('concesión 2025'!#REF!="","",'concesión 2025'!#REF!)</f>
        <v>#REF!</v>
      </c>
      <c r="U47" s="438" t="e">
        <f>IF('concesión 2025'!#REF!="","",'concesión 2025'!#REF!)</f>
        <v>#REF!</v>
      </c>
      <c r="V47" s="439" t="e">
        <f>IF('concesión 2025'!#REF!="","",'concesión 2025'!#REF!)</f>
        <v>#REF!</v>
      </c>
      <c r="W47" s="439" t="e">
        <f>IF('concesión 2025'!#REF!="","",'concesión 2025'!#REF!)</f>
        <v>#REF!</v>
      </c>
      <c r="X47" s="440" t="e">
        <f>IF('concesión 2025'!#REF!="","",'concesión 2025'!#REF!)</f>
        <v>#REF!</v>
      </c>
      <c r="Y47" s="441" t="e">
        <f>IF('concesión 2025'!#REF!="","",'concesión 2025'!#REF!)</f>
        <v>#REF!</v>
      </c>
      <c r="Z47" s="442" t="e">
        <f>IF('concesión 2025'!#REF!="","",'concesión 2025'!#REF!)</f>
        <v>#REF!</v>
      </c>
      <c r="AA47" s="442" t="e">
        <f>IF('concesión 2025'!#REF!="","",'concesión 2025'!#REF!)</f>
        <v>#REF!</v>
      </c>
      <c r="AB47" s="443" t="e">
        <f>IF('concesión 2025'!#REF!="","",'concesión 2025'!#REF!)</f>
        <v>#REF!</v>
      </c>
      <c r="AC47" s="444" t="e">
        <f>IF('concesión 2025'!#REF!="","",'concesión 2025'!#REF!)</f>
        <v>#REF!</v>
      </c>
      <c r="AD47" s="445" t="e">
        <f>IF('concesión 2025'!#REF!="","",'concesión 2025'!#REF!)</f>
        <v>#REF!</v>
      </c>
      <c r="AE47" s="444" t="e">
        <f>IF('concesión 2025'!#REF!="","",'concesión 2025'!#REF!)</f>
        <v>#REF!</v>
      </c>
      <c r="AF47" s="461" t="e">
        <f>IF('concesión 2025'!#REF!="","",'concesión 2025'!#REF!)</f>
        <v>#REF!</v>
      </c>
      <c r="AG47" s="447" t="e">
        <f>IF(#REF!="","",#REF!)</f>
        <v>#REF!</v>
      </c>
      <c r="AH47" s="347" t="e">
        <f>IF(#REF!="","",#REF!)</f>
        <v>#REF!</v>
      </c>
      <c r="AI47" s="448" t="e">
        <f>IF(#REF!="","",#REF!)</f>
        <v>#REF!</v>
      </c>
      <c r="AJ47" s="449" t="e">
        <f>IF(#REF!="","",#REF!)</f>
        <v>#REF!</v>
      </c>
      <c r="AK47" s="450" t="e">
        <f t="shared" si="2"/>
        <v>#REF!</v>
      </c>
      <c r="AL47" s="447" t="e">
        <f>IF('xustificacion 2025'!#REF!="","",'xustificacion 2025'!#REF!)</f>
        <v>#REF!</v>
      </c>
      <c r="AM47" s="347" t="e">
        <f>IF('xustificacion 2025'!#REF!="","",'xustificacion 2025'!#REF!)</f>
        <v>#REF!</v>
      </c>
      <c r="AN47" s="451" t="e">
        <f>IF('xustificacion 2025'!#REF!="","",'xustificacion 2025'!#REF!)</f>
        <v>#REF!</v>
      </c>
      <c r="AO47" s="452" t="e">
        <f>IF('xustificacion 2025'!#REF!="","",'xustificacion 2025'!#REF!)</f>
        <v>#REF!</v>
      </c>
      <c r="AP47" s="450" t="e">
        <f t="shared" si="3"/>
        <v>#REF!</v>
      </c>
      <c r="AQ47" s="450" t="e">
        <f t="shared" si="4"/>
        <v>#REF!</v>
      </c>
      <c r="AR47" s="453" t="e">
        <f t="shared" si="5"/>
        <v>#REF!</v>
      </c>
      <c r="AS47" s="300"/>
    </row>
    <row r="48" spans="1:45" ht="24" customHeight="1" x14ac:dyDescent="0.25">
      <c r="A48" s="345" t="e">
        <f>IF('concesión 2025'!#REF!="","",'concesión 2025'!#REF!)</f>
        <v>#REF!</v>
      </c>
      <c r="B48" s="346" t="e">
        <f>IF('concesión 2025'!#REF!="","",'concesión 2025'!#REF!)</f>
        <v>#REF!</v>
      </c>
      <c r="C48" s="439" t="e">
        <f>IF('concesión 2025'!#REF!="","",'concesión 2025'!#REF!)</f>
        <v>#REF!</v>
      </c>
      <c r="D48" s="439" t="e">
        <f>IF('concesión 2025'!#REF!="","",'concesión 2025'!#REF!)</f>
        <v>#REF!</v>
      </c>
      <c r="E48" s="454" t="e">
        <f>IF('concesión 2025'!#REF!="","",'concesión 2025'!#REF!)</f>
        <v>#REF!</v>
      </c>
      <c r="F48" s="347" t="e">
        <f>IF('concesión 2025'!#REF!="","",'concesión 2025'!#REF!)</f>
        <v>#REF!</v>
      </c>
      <c r="G48" s="455" t="e">
        <f>IF('concesión 2025'!#REF!="","",'concesión 2025'!#REF!)</f>
        <v>#REF!</v>
      </c>
      <c r="H48" s="456" t="e">
        <f>IF('concesión 2025'!#REF!="","",'concesión 2025'!#REF!)</f>
        <v>#REF!</v>
      </c>
      <c r="I48" s="347" t="e">
        <f>IF('concesión 2025'!#REF!="","",'concesión 2025'!#REF!)</f>
        <v>#REF!</v>
      </c>
      <c r="J48" s="347" t="e">
        <f>IF('concesión 2025'!#REF!="","",'concesión 2025'!#REF!)</f>
        <v>#REF!</v>
      </c>
      <c r="K48" s="451" t="e">
        <f>IF('concesión 2025'!#REF!="","",'concesión 2025'!#REF!)</f>
        <v>#REF!</v>
      </c>
      <c r="L48" s="457" t="e">
        <f>IF('concesión 2025'!#REF!="","",'concesión 2025'!#REF!)</f>
        <v>#REF!</v>
      </c>
      <c r="M48" s="347" t="e">
        <f>IF('concesión 2025'!#REF!="","",'concesión 2025'!#REF!)</f>
        <v>#REF!</v>
      </c>
      <c r="N48" s="347" t="e">
        <f>IF('concesión 2025'!#REF!="","",'concesión 2025'!#REF!)</f>
        <v>#REF!</v>
      </c>
      <c r="O48" s="451" t="e">
        <f>IF('concesión 2025'!#REF!="","",'concesión 2025'!#REF!)</f>
        <v>#REF!</v>
      </c>
      <c r="P48" s="458" t="e">
        <f>IF('concesión 2025'!#REF!="","",'concesión 2025'!#REF!)</f>
        <v>#REF!</v>
      </c>
      <c r="Q48" s="459" t="e">
        <f>IF('concesión 2025'!#REF!="","",'concesión 2025'!#REF!)</f>
        <v>#REF!</v>
      </c>
      <c r="R48" s="460" t="e">
        <f>IF('concesión 2025'!#REF!="","",'concesión 2025'!#REF!)</f>
        <v>#REF!</v>
      </c>
      <c r="S48" s="300"/>
      <c r="T48" s="437" t="e">
        <f>IF('concesión 2025'!#REF!="","",'concesión 2025'!#REF!)</f>
        <v>#REF!</v>
      </c>
      <c r="U48" s="438" t="e">
        <f>IF('concesión 2025'!#REF!="","",'concesión 2025'!#REF!)</f>
        <v>#REF!</v>
      </c>
      <c r="V48" s="439" t="e">
        <f>IF('concesión 2025'!#REF!="","",'concesión 2025'!#REF!)</f>
        <v>#REF!</v>
      </c>
      <c r="W48" s="439" t="e">
        <f>IF('concesión 2025'!#REF!="","",'concesión 2025'!#REF!)</f>
        <v>#REF!</v>
      </c>
      <c r="X48" s="440" t="e">
        <f>IF('concesión 2025'!#REF!="","",'concesión 2025'!#REF!)</f>
        <v>#REF!</v>
      </c>
      <c r="Y48" s="441" t="e">
        <f>IF('concesión 2025'!#REF!="","",'concesión 2025'!#REF!)</f>
        <v>#REF!</v>
      </c>
      <c r="Z48" s="442" t="e">
        <f>IF('concesión 2025'!#REF!="","",'concesión 2025'!#REF!)</f>
        <v>#REF!</v>
      </c>
      <c r="AA48" s="442" t="e">
        <f>IF('concesión 2025'!#REF!="","",'concesión 2025'!#REF!)</f>
        <v>#REF!</v>
      </c>
      <c r="AB48" s="443" t="e">
        <f>IF('concesión 2025'!#REF!="","",'concesión 2025'!#REF!)</f>
        <v>#REF!</v>
      </c>
      <c r="AC48" s="444" t="e">
        <f>IF('concesión 2025'!#REF!="","",'concesión 2025'!#REF!)</f>
        <v>#REF!</v>
      </c>
      <c r="AD48" s="445" t="e">
        <f>IF('concesión 2025'!#REF!="","",'concesión 2025'!#REF!)</f>
        <v>#REF!</v>
      </c>
      <c r="AE48" s="444" t="e">
        <f>IF('concesión 2025'!#REF!="","",'concesión 2025'!#REF!)</f>
        <v>#REF!</v>
      </c>
      <c r="AF48" s="461" t="e">
        <f>IF('concesión 2025'!#REF!="","",'concesión 2025'!#REF!)</f>
        <v>#REF!</v>
      </c>
      <c r="AG48" s="447" t="e">
        <f>IF(#REF!="","",#REF!)</f>
        <v>#REF!</v>
      </c>
      <c r="AH48" s="347" t="e">
        <f>IF(#REF!="","",#REF!)</f>
        <v>#REF!</v>
      </c>
      <c r="AI48" s="448" t="e">
        <f>IF(#REF!="","",#REF!)</f>
        <v>#REF!</v>
      </c>
      <c r="AJ48" s="449" t="e">
        <f>IF(#REF!="","",#REF!)</f>
        <v>#REF!</v>
      </c>
      <c r="AK48" s="450" t="e">
        <f t="shared" si="2"/>
        <v>#REF!</v>
      </c>
      <c r="AL48" s="447" t="e">
        <f>IF('xustificacion 2025'!#REF!="","",'xustificacion 2025'!#REF!)</f>
        <v>#REF!</v>
      </c>
      <c r="AM48" s="347" t="e">
        <f>IF('xustificacion 2025'!#REF!="","",'xustificacion 2025'!#REF!)</f>
        <v>#REF!</v>
      </c>
      <c r="AN48" s="451" t="e">
        <f>IF('xustificacion 2025'!#REF!="","",'xustificacion 2025'!#REF!)</f>
        <v>#REF!</v>
      </c>
      <c r="AO48" s="452" t="e">
        <f>IF('xustificacion 2025'!#REF!="","",'xustificacion 2025'!#REF!)</f>
        <v>#REF!</v>
      </c>
      <c r="AP48" s="450" t="e">
        <f t="shared" si="3"/>
        <v>#REF!</v>
      </c>
      <c r="AQ48" s="450" t="e">
        <f t="shared" si="4"/>
        <v>#REF!</v>
      </c>
      <c r="AR48" s="453" t="e">
        <f t="shared" si="5"/>
        <v>#REF!</v>
      </c>
      <c r="AS48" s="300"/>
    </row>
    <row r="49" spans="1:45" ht="24" customHeight="1" x14ac:dyDescent="0.25">
      <c r="A49" s="345" t="e">
        <f>IF('concesión 2025'!#REF!="","",'concesión 2025'!#REF!)</f>
        <v>#REF!</v>
      </c>
      <c r="B49" s="346" t="e">
        <f>IF('concesión 2025'!#REF!="","",'concesión 2025'!#REF!)</f>
        <v>#REF!</v>
      </c>
      <c r="C49" s="439" t="e">
        <f>IF('concesión 2025'!#REF!="","",'concesión 2025'!#REF!)</f>
        <v>#REF!</v>
      </c>
      <c r="D49" s="439" t="e">
        <f>IF('concesión 2025'!#REF!="","",'concesión 2025'!#REF!)</f>
        <v>#REF!</v>
      </c>
      <c r="E49" s="454" t="e">
        <f>IF('concesión 2025'!#REF!="","",'concesión 2025'!#REF!)</f>
        <v>#REF!</v>
      </c>
      <c r="F49" s="347" t="e">
        <f>IF('concesión 2025'!#REF!="","",'concesión 2025'!#REF!)</f>
        <v>#REF!</v>
      </c>
      <c r="G49" s="455" t="e">
        <f>IF('concesión 2025'!#REF!="","",'concesión 2025'!#REF!)</f>
        <v>#REF!</v>
      </c>
      <c r="H49" s="456" t="e">
        <f>IF('concesión 2025'!#REF!="","",'concesión 2025'!#REF!)</f>
        <v>#REF!</v>
      </c>
      <c r="I49" s="347" t="e">
        <f>IF('concesión 2025'!#REF!="","",'concesión 2025'!#REF!)</f>
        <v>#REF!</v>
      </c>
      <c r="J49" s="347" t="e">
        <f>IF('concesión 2025'!#REF!="","",'concesión 2025'!#REF!)</f>
        <v>#REF!</v>
      </c>
      <c r="K49" s="451" t="e">
        <f>IF('concesión 2025'!#REF!="","",'concesión 2025'!#REF!)</f>
        <v>#REF!</v>
      </c>
      <c r="L49" s="457" t="e">
        <f>IF('concesión 2025'!#REF!="","",'concesión 2025'!#REF!)</f>
        <v>#REF!</v>
      </c>
      <c r="M49" s="347" t="e">
        <f>IF('concesión 2025'!#REF!="","",'concesión 2025'!#REF!)</f>
        <v>#REF!</v>
      </c>
      <c r="N49" s="347" t="e">
        <f>IF('concesión 2025'!#REF!="","",'concesión 2025'!#REF!)</f>
        <v>#REF!</v>
      </c>
      <c r="O49" s="451" t="e">
        <f>IF('concesión 2025'!#REF!="","",'concesión 2025'!#REF!)</f>
        <v>#REF!</v>
      </c>
      <c r="P49" s="458" t="e">
        <f>IF('concesión 2025'!#REF!="","",'concesión 2025'!#REF!)</f>
        <v>#REF!</v>
      </c>
      <c r="Q49" s="459" t="e">
        <f>IF('concesión 2025'!#REF!="","",'concesión 2025'!#REF!)</f>
        <v>#REF!</v>
      </c>
      <c r="R49" s="460" t="e">
        <f>IF('concesión 2025'!#REF!="","",'concesión 2025'!#REF!)</f>
        <v>#REF!</v>
      </c>
      <c r="S49" s="300"/>
      <c r="T49" s="437" t="e">
        <f>IF('concesión 2025'!#REF!="","",'concesión 2025'!#REF!)</f>
        <v>#REF!</v>
      </c>
      <c r="U49" s="438" t="e">
        <f>IF('concesión 2025'!#REF!="","",'concesión 2025'!#REF!)</f>
        <v>#REF!</v>
      </c>
      <c r="V49" s="439" t="e">
        <f>IF('concesión 2025'!#REF!="","",'concesión 2025'!#REF!)</f>
        <v>#REF!</v>
      </c>
      <c r="W49" s="439" t="e">
        <f>IF('concesión 2025'!#REF!="","",'concesión 2025'!#REF!)</f>
        <v>#REF!</v>
      </c>
      <c r="X49" s="440" t="e">
        <f>IF('concesión 2025'!#REF!="","",'concesión 2025'!#REF!)</f>
        <v>#REF!</v>
      </c>
      <c r="Y49" s="441" t="e">
        <f>IF('concesión 2025'!#REF!="","",'concesión 2025'!#REF!)</f>
        <v>#REF!</v>
      </c>
      <c r="Z49" s="442" t="e">
        <f>IF('concesión 2025'!#REF!="","",'concesión 2025'!#REF!)</f>
        <v>#REF!</v>
      </c>
      <c r="AA49" s="442" t="e">
        <f>IF('concesión 2025'!#REF!="","",'concesión 2025'!#REF!)</f>
        <v>#REF!</v>
      </c>
      <c r="AB49" s="443" t="e">
        <f>IF('concesión 2025'!#REF!="","",'concesión 2025'!#REF!)</f>
        <v>#REF!</v>
      </c>
      <c r="AC49" s="444" t="e">
        <f>IF('concesión 2025'!#REF!="","",'concesión 2025'!#REF!)</f>
        <v>#REF!</v>
      </c>
      <c r="AD49" s="445" t="e">
        <f>IF('concesión 2025'!#REF!="","",'concesión 2025'!#REF!)</f>
        <v>#REF!</v>
      </c>
      <c r="AE49" s="444" t="e">
        <f>IF('concesión 2025'!#REF!="","",'concesión 2025'!#REF!)</f>
        <v>#REF!</v>
      </c>
      <c r="AF49" s="461" t="e">
        <f>IF('concesión 2025'!#REF!="","",'concesión 2025'!#REF!)</f>
        <v>#REF!</v>
      </c>
      <c r="AG49" s="447" t="e">
        <f>IF(#REF!="","",#REF!)</f>
        <v>#REF!</v>
      </c>
      <c r="AH49" s="347" t="e">
        <f>IF(#REF!="","",#REF!)</f>
        <v>#REF!</v>
      </c>
      <c r="AI49" s="448" t="e">
        <f>IF(#REF!="","",#REF!)</f>
        <v>#REF!</v>
      </c>
      <c r="AJ49" s="449" t="e">
        <f>IF(#REF!="","",#REF!)</f>
        <v>#REF!</v>
      </c>
      <c r="AK49" s="450" t="e">
        <f t="shared" si="2"/>
        <v>#REF!</v>
      </c>
      <c r="AL49" s="447" t="e">
        <f>IF('xustificacion 2025'!#REF!="","",'xustificacion 2025'!#REF!)</f>
        <v>#REF!</v>
      </c>
      <c r="AM49" s="347" t="e">
        <f>IF('xustificacion 2025'!#REF!="","",'xustificacion 2025'!#REF!)</f>
        <v>#REF!</v>
      </c>
      <c r="AN49" s="451" t="e">
        <f>IF('xustificacion 2025'!#REF!="","",'xustificacion 2025'!#REF!)</f>
        <v>#REF!</v>
      </c>
      <c r="AO49" s="452" t="e">
        <f>IF('xustificacion 2025'!#REF!="","",'xustificacion 2025'!#REF!)</f>
        <v>#REF!</v>
      </c>
      <c r="AP49" s="450" t="e">
        <f t="shared" si="3"/>
        <v>#REF!</v>
      </c>
      <c r="AQ49" s="450" t="e">
        <f t="shared" si="4"/>
        <v>#REF!</v>
      </c>
      <c r="AR49" s="453" t="e">
        <f t="shared" si="5"/>
        <v>#REF!</v>
      </c>
      <c r="AS49" s="300"/>
    </row>
    <row r="50" spans="1:45" ht="24" customHeight="1" x14ac:dyDescent="0.25">
      <c r="A50" s="345" t="e">
        <f>IF('concesión 2025'!#REF!="","",'concesión 2025'!#REF!)</f>
        <v>#REF!</v>
      </c>
      <c r="B50" s="346" t="e">
        <f>IF('concesión 2025'!#REF!="","",'concesión 2025'!#REF!)</f>
        <v>#REF!</v>
      </c>
      <c r="C50" s="439" t="e">
        <f>IF('concesión 2025'!#REF!="","",'concesión 2025'!#REF!)</f>
        <v>#REF!</v>
      </c>
      <c r="D50" s="439" t="e">
        <f>IF('concesión 2025'!#REF!="","",'concesión 2025'!#REF!)</f>
        <v>#REF!</v>
      </c>
      <c r="E50" s="454" t="e">
        <f>IF('concesión 2025'!#REF!="","",'concesión 2025'!#REF!)</f>
        <v>#REF!</v>
      </c>
      <c r="F50" s="347" t="e">
        <f>IF('concesión 2025'!#REF!="","",'concesión 2025'!#REF!)</f>
        <v>#REF!</v>
      </c>
      <c r="G50" s="455" t="e">
        <f>IF('concesión 2025'!#REF!="","",'concesión 2025'!#REF!)</f>
        <v>#REF!</v>
      </c>
      <c r="H50" s="456" t="e">
        <f>IF('concesión 2025'!#REF!="","",'concesión 2025'!#REF!)</f>
        <v>#REF!</v>
      </c>
      <c r="I50" s="347" t="e">
        <f>IF('concesión 2025'!#REF!="","",'concesión 2025'!#REF!)</f>
        <v>#REF!</v>
      </c>
      <c r="J50" s="347" t="e">
        <f>IF('concesión 2025'!#REF!="","",'concesión 2025'!#REF!)</f>
        <v>#REF!</v>
      </c>
      <c r="K50" s="451" t="e">
        <f>IF('concesión 2025'!#REF!="","",'concesión 2025'!#REF!)</f>
        <v>#REF!</v>
      </c>
      <c r="L50" s="457" t="e">
        <f>IF('concesión 2025'!#REF!="","",'concesión 2025'!#REF!)</f>
        <v>#REF!</v>
      </c>
      <c r="M50" s="347" t="e">
        <f>IF('concesión 2025'!#REF!="","",'concesión 2025'!#REF!)</f>
        <v>#REF!</v>
      </c>
      <c r="N50" s="347" t="e">
        <f>IF('concesión 2025'!#REF!="","",'concesión 2025'!#REF!)</f>
        <v>#REF!</v>
      </c>
      <c r="O50" s="451" t="e">
        <f>IF('concesión 2025'!#REF!="","",'concesión 2025'!#REF!)</f>
        <v>#REF!</v>
      </c>
      <c r="P50" s="458" t="e">
        <f>IF('concesión 2025'!#REF!="","",'concesión 2025'!#REF!)</f>
        <v>#REF!</v>
      </c>
      <c r="Q50" s="459" t="e">
        <f>IF('concesión 2025'!#REF!="","",'concesión 2025'!#REF!)</f>
        <v>#REF!</v>
      </c>
      <c r="R50" s="460" t="e">
        <f>IF('concesión 2025'!#REF!="","",'concesión 2025'!#REF!)</f>
        <v>#REF!</v>
      </c>
      <c r="S50" s="300"/>
      <c r="T50" s="437" t="e">
        <f>IF('concesión 2025'!#REF!="","",'concesión 2025'!#REF!)</f>
        <v>#REF!</v>
      </c>
      <c r="U50" s="438" t="e">
        <f>IF('concesión 2025'!#REF!="","",'concesión 2025'!#REF!)</f>
        <v>#REF!</v>
      </c>
      <c r="V50" s="439" t="e">
        <f>IF('concesión 2025'!#REF!="","",'concesión 2025'!#REF!)</f>
        <v>#REF!</v>
      </c>
      <c r="W50" s="439" t="e">
        <f>IF('concesión 2025'!#REF!="","",'concesión 2025'!#REF!)</f>
        <v>#REF!</v>
      </c>
      <c r="X50" s="440" t="e">
        <f>IF('concesión 2025'!#REF!="","",'concesión 2025'!#REF!)</f>
        <v>#REF!</v>
      </c>
      <c r="Y50" s="441" t="e">
        <f>IF('concesión 2025'!#REF!="","",'concesión 2025'!#REF!)</f>
        <v>#REF!</v>
      </c>
      <c r="Z50" s="442" t="e">
        <f>IF('concesión 2025'!#REF!="","",'concesión 2025'!#REF!)</f>
        <v>#REF!</v>
      </c>
      <c r="AA50" s="442" t="e">
        <f>IF('concesión 2025'!#REF!="","",'concesión 2025'!#REF!)</f>
        <v>#REF!</v>
      </c>
      <c r="AB50" s="443" t="e">
        <f>IF('concesión 2025'!#REF!="","",'concesión 2025'!#REF!)</f>
        <v>#REF!</v>
      </c>
      <c r="AC50" s="444" t="e">
        <f>IF('concesión 2025'!#REF!="","",'concesión 2025'!#REF!)</f>
        <v>#REF!</v>
      </c>
      <c r="AD50" s="445" t="e">
        <f>IF('concesión 2025'!#REF!="","",'concesión 2025'!#REF!)</f>
        <v>#REF!</v>
      </c>
      <c r="AE50" s="444" t="e">
        <f>IF('concesión 2025'!#REF!="","",'concesión 2025'!#REF!)</f>
        <v>#REF!</v>
      </c>
      <c r="AF50" s="461" t="e">
        <f>IF('concesión 2025'!#REF!="","",'concesión 2025'!#REF!)</f>
        <v>#REF!</v>
      </c>
      <c r="AG50" s="447" t="e">
        <f>IF(#REF!="","",#REF!)</f>
        <v>#REF!</v>
      </c>
      <c r="AH50" s="347" t="e">
        <f>IF(#REF!="","",#REF!)</f>
        <v>#REF!</v>
      </c>
      <c r="AI50" s="448" t="e">
        <f>IF(#REF!="","",#REF!)</f>
        <v>#REF!</v>
      </c>
      <c r="AJ50" s="449" t="e">
        <f>IF(#REF!="","",#REF!)</f>
        <v>#REF!</v>
      </c>
      <c r="AK50" s="450" t="e">
        <f t="shared" si="2"/>
        <v>#REF!</v>
      </c>
      <c r="AL50" s="447" t="e">
        <f>IF('xustificacion 2025'!#REF!="","",'xustificacion 2025'!#REF!)</f>
        <v>#REF!</v>
      </c>
      <c r="AM50" s="347" t="e">
        <f>IF('xustificacion 2025'!#REF!="","",'xustificacion 2025'!#REF!)</f>
        <v>#REF!</v>
      </c>
      <c r="AN50" s="451" t="e">
        <f>IF('xustificacion 2025'!#REF!="","",'xustificacion 2025'!#REF!)</f>
        <v>#REF!</v>
      </c>
      <c r="AO50" s="452" t="e">
        <f>IF('xustificacion 2025'!#REF!="","",'xustificacion 2025'!#REF!)</f>
        <v>#REF!</v>
      </c>
      <c r="AP50" s="450" t="e">
        <f t="shared" si="3"/>
        <v>#REF!</v>
      </c>
      <c r="AQ50" s="450" t="e">
        <f t="shared" si="4"/>
        <v>#REF!</v>
      </c>
      <c r="AR50" s="453" t="e">
        <f t="shared" si="5"/>
        <v>#REF!</v>
      </c>
      <c r="AS50" s="300"/>
    </row>
    <row r="51" spans="1:45" ht="24" customHeight="1" x14ac:dyDescent="0.25">
      <c r="A51" s="345" t="e">
        <f>IF('concesión 2025'!#REF!="","",'concesión 2025'!#REF!)</f>
        <v>#REF!</v>
      </c>
      <c r="B51" s="346" t="e">
        <f>IF('concesión 2025'!#REF!="","",'concesión 2025'!#REF!)</f>
        <v>#REF!</v>
      </c>
      <c r="C51" s="439" t="e">
        <f>IF('concesión 2025'!#REF!="","",'concesión 2025'!#REF!)</f>
        <v>#REF!</v>
      </c>
      <c r="D51" s="439" t="e">
        <f>IF('concesión 2025'!#REF!="","",'concesión 2025'!#REF!)</f>
        <v>#REF!</v>
      </c>
      <c r="E51" s="454" t="e">
        <f>IF('concesión 2025'!#REF!="","",'concesión 2025'!#REF!)</f>
        <v>#REF!</v>
      </c>
      <c r="F51" s="347" t="e">
        <f>IF('concesión 2025'!#REF!="","",'concesión 2025'!#REF!)</f>
        <v>#REF!</v>
      </c>
      <c r="G51" s="455" t="e">
        <f>IF('concesión 2025'!#REF!="","",'concesión 2025'!#REF!)</f>
        <v>#REF!</v>
      </c>
      <c r="H51" s="456" t="e">
        <f>IF('concesión 2025'!#REF!="","",'concesión 2025'!#REF!)</f>
        <v>#REF!</v>
      </c>
      <c r="I51" s="347" t="e">
        <f>IF('concesión 2025'!#REF!="","",'concesión 2025'!#REF!)</f>
        <v>#REF!</v>
      </c>
      <c r="J51" s="347" t="e">
        <f>IF('concesión 2025'!#REF!="","",'concesión 2025'!#REF!)</f>
        <v>#REF!</v>
      </c>
      <c r="K51" s="451" t="e">
        <f>IF('concesión 2025'!#REF!="","",'concesión 2025'!#REF!)</f>
        <v>#REF!</v>
      </c>
      <c r="L51" s="457" t="e">
        <f>IF('concesión 2025'!#REF!="","",'concesión 2025'!#REF!)</f>
        <v>#REF!</v>
      </c>
      <c r="M51" s="347" t="e">
        <f>IF('concesión 2025'!#REF!="","",'concesión 2025'!#REF!)</f>
        <v>#REF!</v>
      </c>
      <c r="N51" s="347" t="e">
        <f>IF('concesión 2025'!#REF!="","",'concesión 2025'!#REF!)</f>
        <v>#REF!</v>
      </c>
      <c r="O51" s="451" t="e">
        <f>IF('concesión 2025'!#REF!="","",'concesión 2025'!#REF!)</f>
        <v>#REF!</v>
      </c>
      <c r="P51" s="458" t="e">
        <f>IF('concesión 2025'!#REF!="","",'concesión 2025'!#REF!)</f>
        <v>#REF!</v>
      </c>
      <c r="Q51" s="459" t="e">
        <f>IF('concesión 2025'!#REF!="","",'concesión 2025'!#REF!)</f>
        <v>#REF!</v>
      </c>
      <c r="R51" s="460" t="e">
        <f>IF('concesión 2025'!#REF!="","",'concesión 2025'!#REF!)</f>
        <v>#REF!</v>
      </c>
      <c r="S51" s="300"/>
      <c r="T51" s="437" t="e">
        <f>IF('concesión 2025'!#REF!="","",'concesión 2025'!#REF!)</f>
        <v>#REF!</v>
      </c>
      <c r="U51" s="438" t="e">
        <f>IF('concesión 2025'!#REF!="","",'concesión 2025'!#REF!)</f>
        <v>#REF!</v>
      </c>
      <c r="V51" s="439" t="e">
        <f>IF('concesión 2025'!#REF!="","",'concesión 2025'!#REF!)</f>
        <v>#REF!</v>
      </c>
      <c r="W51" s="439" t="e">
        <f>IF('concesión 2025'!#REF!="","",'concesión 2025'!#REF!)</f>
        <v>#REF!</v>
      </c>
      <c r="X51" s="440" t="e">
        <f>IF('concesión 2025'!#REF!="","",'concesión 2025'!#REF!)</f>
        <v>#REF!</v>
      </c>
      <c r="Y51" s="441" t="e">
        <f>IF('concesión 2025'!#REF!="","",'concesión 2025'!#REF!)</f>
        <v>#REF!</v>
      </c>
      <c r="Z51" s="442" t="e">
        <f>IF('concesión 2025'!#REF!="","",'concesión 2025'!#REF!)</f>
        <v>#REF!</v>
      </c>
      <c r="AA51" s="442" t="e">
        <f>IF('concesión 2025'!#REF!="","",'concesión 2025'!#REF!)</f>
        <v>#REF!</v>
      </c>
      <c r="AB51" s="443" t="e">
        <f>IF('concesión 2025'!#REF!="","",'concesión 2025'!#REF!)</f>
        <v>#REF!</v>
      </c>
      <c r="AC51" s="444" t="e">
        <f>IF('concesión 2025'!#REF!="","",'concesión 2025'!#REF!)</f>
        <v>#REF!</v>
      </c>
      <c r="AD51" s="445" t="e">
        <f>IF('concesión 2025'!#REF!="","",'concesión 2025'!#REF!)</f>
        <v>#REF!</v>
      </c>
      <c r="AE51" s="444" t="e">
        <f>IF('concesión 2025'!#REF!="","",'concesión 2025'!#REF!)</f>
        <v>#REF!</v>
      </c>
      <c r="AF51" s="461" t="e">
        <f>IF('concesión 2025'!#REF!="","",'concesión 2025'!#REF!)</f>
        <v>#REF!</v>
      </c>
      <c r="AG51" s="447" t="e">
        <f>IF(#REF!="","",#REF!)</f>
        <v>#REF!</v>
      </c>
      <c r="AH51" s="347" t="e">
        <f>IF(#REF!="","",#REF!)</f>
        <v>#REF!</v>
      </c>
      <c r="AI51" s="448" t="e">
        <f>IF(#REF!="","",#REF!)</f>
        <v>#REF!</v>
      </c>
      <c r="AJ51" s="449" t="e">
        <f>IF(#REF!="","",#REF!)</f>
        <v>#REF!</v>
      </c>
      <c r="AK51" s="450" t="e">
        <f t="shared" si="2"/>
        <v>#REF!</v>
      </c>
      <c r="AL51" s="447" t="e">
        <f>IF('xustificacion 2025'!#REF!="","",'xustificacion 2025'!#REF!)</f>
        <v>#REF!</v>
      </c>
      <c r="AM51" s="347" t="e">
        <f>IF('xustificacion 2025'!#REF!="","",'xustificacion 2025'!#REF!)</f>
        <v>#REF!</v>
      </c>
      <c r="AN51" s="451" t="e">
        <f>IF('xustificacion 2025'!#REF!="","",'xustificacion 2025'!#REF!)</f>
        <v>#REF!</v>
      </c>
      <c r="AO51" s="452" t="e">
        <f>IF('xustificacion 2025'!#REF!="","",'xustificacion 2025'!#REF!)</f>
        <v>#REF!</v>
      </c>
      <c r="AP51" s="450" t="e">
        <f t="shared" si="3"/>
        <v>#REF!</v>
      </c>
      <c r="AQ51" s="450" t="e">
        <f t="shared" si="4"/>
        <v>#REF!</v>
      </c>
      <c r="AR51" s="453" t="e">
        <f t="shared" si="5"/>
        <v>#REF!</v>
      </c>
      <c r="AS51" s="300"/>
    </row>
    <row r="52" spans="1:45" ht="24" customHeight="1" x14ac:dyDescent="0.25">
      <c r="A52" s="345" t="e">
        <f>IF('concesión 2025'!#REF!="","",'concesión 2025'!#REF!)</f>
        <v>#REF!</v>
      </c>
      <c r="B52" s="346" t="e">
        <f>IF('concesión 2025'!#REF!="","",'concesión 2025'!#REF!)</f>
        <v>#REF!</v>
      </c>
      <c r="C52" s="439" t="e">
        <f>IF('concesión 2025'!#REF!="","",'concesión 2025'!#REF!)</f>
        <v>#REF!</v>
      </c>
      <c r="D52" s="439" t="e">
        <f>IF('concesión 2025'!#REF!="","",'concesión 2025'!#REF!)</f>
        <v>#REF!</v>
      </c>
      <c r="E52" s="454" t="e">
        <f>IF('concesión 2025'!#REF!="","",'concesión 2025'!#REF!)</f>
        <v>#REF!</v>
      </c>
      <c r="F52" s="347" t="e">
        <f>IF('concesión 2025'!#REF!="","",'concesión 2025'!#REF!)</f>
        <v>#REF!</v>
      </c>
      <c r="G52" s="455" t="e">
        <f>IF('concesión 2025'!#REF!="","",'concesión 2025'!#REF!)</f>
        <v>#REF!</v>
      </c>
      <c r="H52" s="456" t="e">
        <f>IF('concesión 2025'!#REF!="","",'concesión 2025'!#REF!)</f>
        <v>#REF!</v>
      </c>
      <c r="I52" s="347" t="e">
        <f>IF('concesión 2025'!#REF!="","",'concesión 2025'!#REF!)</f>
        <v>#REF!</v>
      </c>
      <c r="J52" s="347" t="e">
        <f>IF('concesión 2025'!#REF!="","",'concesión 2025'!#REF!)</f>
        <v>#REF!</v>
      </c>
      <c r="K52" s="451" t="e">
        <f>IF('concesión 2025'!#REF!="","",'concesión 2025'!#REF!)</f>
        <v>#REF!</v>
      </c>
      <c r="L52" s="457" t="e">
        <f>IF('concesión 2025'!#REF!="","",'concesión 2025'!#REF!)</f>
        <v>#REF!</v>
      </c>
      <c r="M52" s="347" t="e">
        <f>IF('concesión 2025'!#REF!="","",'concesión 2025'!#REF!)</f>
        <v>#REF!</v>
      </c>
      <c r="N52" s="347" t="e">
        <f>IF('concesión 2025'!#REF!="","",'concesión 2025'!#REF!)</f>
        <v>#REF!</v>
      </c>
      <c r="O52" s="451" t="e">
        <f>IF('concesión 2025'!#REF!="","",'concesión 2025'!#REF!)</f>
        <v>#REF!</v>
      </c>
      <c r="P52" s="458" t="e">
        <f>IF('concesión 2025'!#REF!="","",'concesión 2025'!#REF!)</f>
        <v>#REF!</v>
      </c>
      <c r="Q52" s="459" t="e">
        <f>IF('concesión 2025'!#REF!="","",'concesión 2025'!#REF!)</f>
        <v>#REF!</v>
      </c>
      <c r="R52" s="460" t="e">
        <f>IF('concesión 2025'!#REF!="","",'concesión 2025'!#REF!)</f>
        <v>#REF!</v>
      </c>
      <c r="S52" s="300"/>
      <c r="T52" s="437" t="e">
        <f>IF('concesión 2025'!#REF!="","",'concesión 2025'!#REF!)</f>
        <v>#REF!</v>
      </c>
      <c r="U52" s="438" t="e">
        <f>IF('concesión 2025'!#REF!="","",'concesión 2025'!#REF!)</f>
        <v>#REF!</v>
      </c>
      <c r="V52" s="439" t="e">
        <f>IF('concesión 2025'!#REF!="","",'concesión 2025'!#REF!)</f>
        <v>#REF!</v>
      </c>
      <c r="W52" s="439" t="e">
        <f>IF('concesión 2025'!#REF!="","",'concesión 2025'!#REF!)</f>
        <v>#REF!</v>
      </c>
      <c r="X52" s="440" t="e">
        <f>IF('concesión 2025'!#REF!="","",'concesión 2025'!#REF!)</f>
        <v>#REF!</v>
      </c>
      <c r="Y52" s="441" t="e">
        <f>IF('concesión 2025'!#REF!="","",'concesión 2025'!#REF!)</f>
        <v>#REF!</v>
      </c>
      <c r="Z52" s="442" t="e">
        <f>IF('concesión 2025'!#REF!="","",'concesión 2025'!#REF!)</f>
        <v>#REF!</v>
      </c>
      <c r="AA52" s="442" t="e">
        <f>IF('concesión 2025'!#REF!="","",'concesión 2025'!#REF!)</f>
        <v>#REF!</v>
      </c>
      <c r="AB52" s="443" t="e">
        <f>IF('concesión 2025'!#REF!="","",'concesión 2025'!#REF!)</f>
        <v>#REF!</v>
      </c>
      <c r="AC52" s="444" t="e">
        <f>IF('concesión 2025'!#REF!="","",'concesión 2025'!#REF!)</f>
        <v>#REF!</v>
      </c>
      <c r="AD52" s="445" t="e">
        <f>IF('concesión 2025'!#REF!="","",'concesión 2025'!#REF!)</f>
        <v>#REF!</v>
      </c>
      <c r="AE52" s="444" t="e">
        <f>IF('concesión 2025'!#REF!="","",'concesión 2025'!#REF!)</f>
        <v>#REF!</v>
      </c>
      <c r="AF52" s="461" t="e">
        <f>IF('concesión 2025'!#REF!="","",'concesión 2025'!#REF!)</f>
        <v>#REF!</v>
      </c>
      <c r="AG52" s="447" t="e">
        <f>IF(#REF!="","",#REF!)</f>
        <v>#REF!</v>
      </c>
      <c r="AH52" s="347" t="e">
        <f>IF(#REF!="","",#REF!)</f>
        <v>#REF!</v>
      </c>
      <c r="AI52" s="448" t="e">
        <f>IF(#REF!="","",#REF!)</f>
        <v>#REF!</v>
      </c>
      <c r="AJ52" s="449" t="e">
        <f>IF(#REF!="","",#REF!)</f>
        <v>#REF!</v>
      </c>
      <c r="AK52" s="450" t="e">
        <f t="shared" si="2"/>
        <v>#REF!</v>
      </c>
      <c r="AL52" s="447" t="e">
        <f>IF('xustificacion 2025'!#REF!="","",'xustificacion 2025'!#REF!)</f>
        <v>#REF!</v>
      </c>
      <c r="AM52" s="347" t="e">
        <f>IF('xustificacion 2025'!#REF!="","",'xustificacion 2025'!#REF!)</f>
        <v>#REF!</v>
      </c>
      <c r="AN52" s="451" t="e">
        <f>IF('xustificacion 2025'!#REF!="","",'xustificacion 2025'!#REF!)</f>
        <v>#REF!</v>
      </c>
      <c r="AO52" s="452" t="e">
        <f>IF('xustificacion 2025'!#REF!="","",'xustificacion 2025'!#REF!)</f>
        <v>#REF!</v>
      </c>
      <c r="AP52" s="450" t="e">
        <f t="shared" si="3"/>
        <v>#REF!</v>
      </c>
      <c r="AQ52" s="450" t="e">
        <f t="shared" si="4"/>
        <v>#REF!</v>
      </c>
      <c r="AR52" s="453" t="e">
        <f t="shared" si="5"/>
        <v>#REF!</v>
      </c>
      <c r="AS52" s="300"/>
    </row>
    <row r="53" spans="1:45" ht="24" customHeight="1" x14ac:dyDescent="0.25">
      <c r="A53" s="345" t="e">
        <f>IF('concesión 2025'!#REF!="","",'concesión 2025'!#REF!)</f>
        <v>#REF!</v>
      </c>
      <c r="B53" s="346" t="e">
        <f>IF('concesión 2025'!#REF!="","",'concesión 2025'!#REF!)</f>
        <v>#REF!</v>
      </c>
      <c r="C53" s="439" t="e">
        <f>IF('concesión 2025'!#REF!="","",'concesión 2025'!#REF!)</f>
        <v>#REF!</v>
      </c>
      <c r="D53" s="439" t="e">
        <f>IF('concesión 2025'!#REF!="","",'concesión 2025'!#REF!)</f>
        <v>#REF!</v>
      </c>
      <c r="E53" s="454" t="e">
        <f>IF('concesión 2025'!#REF!="","",'concesión 2025'!#REF!)</f>
        <v>#REF!</v>
      </c>
      <c r="F53" s="347" t="e">
        <f>IF('concesión 2025'!#REF!="","",'concesión 2025'!#REF!)</f>
        <v>#REF!</v>
      </c>
      <c r="G53" s="455" t="e">
        <f>IF('concesión 2025'!#REF!="","",'concesión 2025'!#REF!)</f>
        <v>#REF!</v>
      </c>
      <c r="H53" s="456" t="e">
        <f>IF('concesión 2025'!#REF!="","",'concesión 2025'!#REF!)</f>
        <v>#REF!</v>
      </c>
      <c r="I53" s="347" t="e">
        <f>IF('concesión 2025'!#REF!="","",'concesión 2025'!#REF!)</f>
        <v>#REF!</v>
      </c>
      <c r="J53" s="347" t="e">
        <f>IF('concesión 2025'!#REF!="","",'concesión 2025'!#REF!)</f>
        <v>#REF!</v>
      </c>
      <c r="K53" s="451" t="e">
        <f>IF('concesión 2025'!#REF!="","",'concesión 2025'!#REF!)</f>
        <v>#REF!</v>
      </c>
      <c r="L53" s="457" t="e">
        <f>IF('concesión 2025'!#REF!="","",'concesión 2025'!#REF!)</f>
        <v>#REF!</v>
      </c>
      <c r="M53" s="347" t="e">
        <f>IF('concesión 2025'!#REF!="","",'concesión 2025'!#REF!)</f>
        <v>#REF!</v>
      </c>
      <c r="N53" s="347" t="e">
        <f>IF('concesión 2025'!#REF!="","",'concesión 2025'!#REF!)</f>
        <v>#REF!</v>
      </c>
      <c r="O53" s="451" t="e">
        <f>IF('concesión 2025'!#REF!="","",'concesión 2025'!#REF!)</f>
        <v>#REF!</v>
      </c>
      <c r="P53" s="458" t="e">
        <f>IF('concesión 2025'!#REF!="","",'concesión 2025'!#REF!)</f>
        <v>#REF!</v>
      </c>
      <c r="Q53" s="459" t="e">
        <f>IF('concesión 2025'!#REF!="","",'concesión 2025'!#REF!)</f>
        <v>#REF!</v>
      </c>
      <c r="R53" s="460" t="e">
        <f>IF('concesión 2025'!#REF!="","",'concesión 2025'!#REF!)</f>
        <v>#REF!</v>
      </c>
      <c r="S53" s="300"/>
      <c r="T53" s="437" t="e">
        <f>IF('concesión 2025'!#REF!="","",'concesión 2025'!#REF!)</f>
        <v>#REF!</v>
      </c>
      <c r="U53" s="438" t="e">
        <f>IF('concesión 2025'!#REF!="","",'concesión 2025'!#REF!)</f>
        <v>#REF!</v>
      </c>
      <c r="V53" s="439" t="e">
        <f>IF('concesión 2025'!#REF!="","",'concesión 2025'!#REF!)</f>
        <v>#REF!</v>
      </c>
      <c r="W53" s="439" t="e">
        <f>IF('concesión 2025'!#REF!="","",'concesión 2025'!#REF!)</f>
        <v>#REF!</v>
      </c>
      <c r="X53" s="440" t="e">
        <f>IF('concesión 2025'!#REF!="","",'concesión 2025'!#REF!)</f>
        <v>#REF!</v>
      </c>
      <c r="Y53" s="441" t="e">
        <f>IF('concesión 2025'!#REF!="","",'concesión 2025'!#REF!)</f>
        <v>#REF!</v>
      </c>
      <c r="Z53" s="442" t="e">
        <f>IF('concesión 2025'!#REF!="","",'concesión 2025'!#REF!)</f>
        <v>#REF!</v>
      </c>
      <c r="AA53" s="442" t="e">
        <f>IF('concesión 2025'!#REF!="","",'concesión 2025'!#REF!)</f>
        <v>#REF!</v>
      </c>
      <c r="AB53" s="443" t="e">
        <f>IF('concesión 2025'!#REF!="","",'concesión 2025'!#REF!)</f>
        <v>#REF!</v>
      </c>
      <c r="AC53" s="444" t="e">
        <f>IF('concesión 2025'!#REF!="","",'concesión 2025'!#REF!)</f>
        <v>#REF!</v>
      </c>
      <c r="AD53" s="445" t="e">
        <f>IF('concesión 2025'!#REF!="","",'concesión 2025'!#REF!)</f>
        <v>#REF!</v>
      </c>
      <c r="AE53" s="444" t="e">
        <f>IF('concesión 2025'!#REF!="","",'concesión 2025'!#REF!)</f>
        <v>#REF!</v>
      </c>
      <c r="AF53" s="461" t="e">
        <f>IF('concesión 2025'!#REF!="","",'concesión 2025'!#REF!)</f>
        <v>#REF!</v>
      </c>
      <c r="AG53" s="447" t="e">
        <f>IF(#REF!="","",#REF!)</f>
        <v>#REF!</v>
      </c>
      <c r="AH53" s="347" t="e">
        <f>IF(#REF!="","",#REF!)</f>
        <v>#REF!</v>
      </c>
      <c r="AI53" s="448" t="e">
        <f>IF(#REF!="","",#REF!)</f>
        <v>#REF!</v>
      </c>
      <c r="AJ53" s="449" t="e">
        <f>IF(#REF!="","",#REF!)</f>
        <v>#REF!</v>
      </c>
      <c r="AK53" s="450" t="e">
        <f t="shared" si="2"/>
        <v>#REF!</v>
      </c>
      <c r="AL53" s="447" t="e">
        <f>IF('xustificacion 2025'!#REF!="","",'xustificacion 2025'!#REF!)</f>
        <v>#REF!</v>
      </c>
      <c r="AM53" s="347" t="e">
        <f>IF('xustificacion 2025'!#REF!="","",'xustificacion 2025'!#REF!)</f>
        <v>#REF!</v>
      </c>
      <c r="AN53" s="451" t="e">
        <f>IF('xustificacion 2025'!#REF!="","",'xustificacion 2025'!#REF!)</f>
        <v>#REF!</v>
      </c>
      <c r="AO53" s="452" t="e">
        <f>IF('xustificacion 2025'!#REF!="","",'xustificacion 2025'!#REF!)</f>
        <v>#REF!</v>
      </c>
      <c r="AP53" s="450" t="e">
        <f t="shared" si="3"/>
        <v>#REF!</v>
      </c>
      <c r="AQ53" s="450" t="e">
        <f t="shared" si="4"/>
        <v>#REF!</v>
      </c>
      <c r="AR53" s="453" t="e">
        <f t="shared" si="5"/>
        <v>#REF!</v>
      </c>
      <c r="AS53" s="300"/>
    </row>
    <row r="54" spans="1:45" ht="24" customHeight="1" x14ac:dyDescent="0.25">
      <c r="A54" s="345" t="e">
        <f>IF('concesión 2025'!#REF!="","",'concesión 2025'!#REF!)</f>
        <v>#REF!</v>
      </c>
      <c r="B54" s="346" t="e">
        <f>IF('concesión 2025'!#REF!="","",'concesión 2025'!#REF!)</f>
        <v>#REF!</v>
      </c>
      <c r="C54" s="439" t="e">
        <f>IF('concesión 2025'!#REF!="","",'concesión 2025'!#REF!)</f>
        <v>#REF!</v>
      </c>
      <c r="D54" s="439" t="e">
        <f>IF('concesión 2025'!#REF!="","",'concesión 2025'!#REF!)</f>
        <v>#REF!</v>
      </c>
      <c r="E54" s="454" t="e">
        <f>IF('concesión 2025'!#REF!="","",'concesión 2025'!#REF!)</f>
        <v>#REF!</v>
      </c>
      <c r="F54" s="347" t="e">
        <f>IF('concesión 2025'!#REF!="","",'concesión 2025'!#REF!)</f>
        <v>#REF!</v>
      </c>
      <c r="G54" s="455" t="e">
        <f>IF('concesión 2025'!#REF!="","",'concesión 2025'!#REF!)</f>
        <v>#REF!</v>
      </c>
      <c r="H54" s="456" t="e">
        <f>IF('concesión 2025'!#REF!="","",'concesión 2025'!#REF!)</f>
        <v>#REF!</v>
      </c>
      <c r="I54" s="347" t="e">
        <f>IF('concesión 2025'!#REF!="","",'concesión 2025'!#REF!)</f>
        <v>#REF!</v>
      </c>
      <c r="J54" s="347" t="e">
        <f>IF('concesión 2025'!#REF!="","",'concesión 2025'!#REF!)</f>
        <v>#REF!</v>
      </c>
      <c r="K54" s="451" t="e">
        <f>IF('concesión 2025'!#REF!="","",'concesión 2025'!#REF!)</f>
        <v>#REF!</v>
      </c>
      <c r="L54" s="457" t="e">
        <f>IF('concesión 2025'!#REF!="","",'concesión 2025'!#REF!)</f>
        <v>#REF!</v>
      </c>
      <c r="M54" s="347" t="e">
        <f>IF('concesión 2025'!#REF!="","",'concesión 2025'!#REF!)</f>
        <v>#REF!</v>
      </c>
      <c r="N54" s="347" t="e">
        <f>IF('concesión 2025'!#REF!="","",'concesión 2025'!#REF!)</f>
        <v>#REF!</v>
      </c>
      <c r="O54" s="451" t="e">
        <f>IF('concesión 2025'!#REF!="","",'concesión 2025'!#REF!)</f>
        <v>#REF!</v>
      </c>
      <c r="P54" s="458" t="e">
        <f>IF('concesión 2025'!#REF!="","",'concesión 2025'!#REF!)</f>
        <v>#REF!</v>
      </c>
      <c r="Q54" s="459" t="e">
        <f>IF('concesión 2025'!#REF!="","",'concesión 2025'!#REF!)</f>
        <v>#REF!</v>
      </c>
      <c r="R54" s="460" t="e">
        <f>IF('concesión 2025'!#REF!="","",'concesión 2025'!#REF!)</f>
        <v>#REF!</v>
      </c>
      <c r="S54" s="300"/>
      <c r="T54" s="437" t="e">
        <f>IF('concesión 2025'!#REF!="","",'concesión 2025'!#REF!)</f>
        <v>#REF!</v>
      </c>
      <c r="U54" s="438" t="e">
        <f>IF('concesión 2025'!#REF!="","",'concesión 2025'!#REF!)</f>
        <v>#REF!</v>
      </c>
      <c r="V54" s="439" t="e">
        <f>IF('concesión 2025'!#REF!="","",'concesión 2025'!#REF!)</f>
        <v>#REF!</v>
      </c>
      <c r="W54" s="439" t="e">
        <f>IF('concesión 2025'!#REF!="","",'concesión 2025'!#REF!)</f>
        <v>#REF!</v>
      </c>
      <c r="X54" s="440" t="e">
        <f>IF('concesión 2025'!#REF!="","",'concesión 2025'!#REF!)</f>
        <v>#REF!</v>
      </c>
      <c r="Y54" s="441" t="e">
        <f>IF('concesión 2025'!#REF!="","",'concesión 2025'!#REF!)</f>
        <v>#REF!</v>
      </c>
      <c r="Z54" s="442" t="e">
        <f>IF('concesión 2025'!#REF!="","",'concesión 2025'!#REF!)</f>
        <v>#REF!</v>
      </c>
      <c r="AA54" s="442" t="e">
        <f>IF('concesión 2025'!#REF!="","",'concesión 2025'!#REF!)</f>
        <v>#REF!</v>
      </c>
      <c r="AB54" s="443" t="e">
        <f>IF('concesión 2025'!#REF!="","",'concesión 2025'!#REF!)</f>
        <v>#REF!</v>
      </c>
      <c r="AC54" s="444" t="e">
        <f>IF('concesión 2025'!#REF!="","",'concesión 2025'!#REF!)</f>
        <v>#REF!</v>
      </c>
      <c r="AD54" s="445" t="e">
        <f>IF('concesión 2025'!#REF!="","",'concesión 2025'!#REF!)</f>
        <v>#REF!</v>
      </c>
      <c r="AE54" s="444" t="e">
        <f>IF('concesión 2025'!#REF!="","",'concesión 2025'!#REF!)</f>
        <v>#REF!</v>
      </c>
      <c r="AF54" s="461" t="e">
        <f>IF('concesión 2025'!#REF!="","",'concesión 2025'!#REF!)</f>
        <v>#REF!</v>
      </c>
      <c r="AG54" s="447" t="e">
        <f>IF(#REF!="","",#REF!)</f>
        <v>#REF!</v>
      </c>
      <c r="AH54" s="347" t="e">
        <f>IF(#REF!="","",#REF!)</f>
        <v>#REF!</v>
      </c>
      <c r="AI54" s="448" t="e">
        <f>IF(#REF!="","",#REF!)</f>
        <v>#REF!</v>
      </c>
      <c r="AJ54" s="449" t="e">
        <f>IF(#REF!="","",#REF!)</f>
        <v>#REF!</v>
      </c>
      <c r="AK54" s="450" t="e">
        <f t="shared" si="2"/>
        <v>#REF!</v>
      </c>
      <c r="AL54" s="447" t="e">
        <f>IF('xustificacion 2025'!#REF!="","",'xustificacion 2025'!#REF!)</f>
        <v>#REF!</v>
      </c>
      <c r="AM54" s="347" t="e">
        <f>IF('xustificacion 2025'!#REF!="","",'xustificacion 2025'!#REF!)</f>
        <v>#REF!</v>
      </c>
      <c r="AN54" s="451" t="e">
        <f>IF('xustificacion 2025'!#REF!="","",'xustificacion 2025'!#REF!)</f>
        <v>#REF!</v>
      </c>
      <c r="AO54" s="452" t="e">
        <f>IF('xustificacion 2025'!#REF!="","",'xustificacion 2025'!#REF!)</f>
        <v>#REF!</v>
      </c>
      <c r="AP54" s="450" t="e">
        <f t="shared" si="3"/>
        <v>#REF!</v>
      </c>
      <c r="AQ54" s="450" t="e">
        <f t="shared" si="4"/>
        <v>#REF!</v>
      </c>
      <c r="AR54" s="453" t="e">
        <f t="shared" si="5"/>
        <v>#REF!</v>
      </c>
      <c r="AS54" s="300"/>
    </row>
    <row r="55" spans="1:45" ht="24" customHeight="1" x14ac:dyDescent="0.25">
      <c r="A55" s="345" t="e">
        <f>IF('concesión 2025'!#REF!="","",'concesión 2025'!#REF!)</f>
        <v>#REF!</v>
      </c>
      <c r="B55" s="346" t="e">
        <f>IF('concesión 2025'!#REF!="","",'concesión 2025'!#REF!)</f>
        <v>#REF!</v>
      </c>
      <c r="C55" s="439" t="e">
        <f>IF('concesión 2025'!#REF!="","",'concesión 2025'!#REF!)</f>
        <v>#REF!</v>
      </c>
      <c r="D55" s="439" t="e">
        <f>IF('concesión 2025'!#REF!="","",'concesión 2025'!#REF!)</f>
        <v>#REF!</v>
      </c>
      <c r="E55" s="454" t="e">
        <f>IF('concesión 2025'!#REF!="","",'concesión 2025'!#REF!)</f>
        <v>#REF!</v>
      </c>
      <c r="F55" s="347" t="e">
        <f>IF('concesión 2025'!#REF!="","",'concesión 2025'!#REF!)</f>
        <v>#REF!</v>
      </c>
      <c r="G55" s="455" t="e">
        <f>IF('concesión 2025'!#REF!="","",'concesión 2025'!#REF!)</f>
        <v>#REF!</v>
      </c>
      <c r="H55" s="456" t="e">
        <f>IF('concesión 2025'!#REF!="","",'concesión 2025'!#REF!)</f>
        <v>#REF!</v>
      </c>
      <c r="I55" s="347" t="e">
        <f>IF('concesión 2025'!#REF!="","",'concesión 2025'!#REF!)</f>
        <v>#REF!</v>
      </c>
      <c r="J55" s="347" t="e">
        <f>IF('concesión 2025'!#REF!="","",'concesión 2025'!#REF!)</f>
        <v>#REF!</v>
      </c>
      <c r="K55" s="451" t="e">
        <f>IF('concesión 2025'!#REF!="","",'concesión 2025'!#REF!)</f>
        <v>#REF!</v>
      </c>
      <c r="L55" s="457" t="e">
        <f>IF('concesión 2025'!#REF!="","",'concesión 2025'!#REF!)</f>
        <v>#REF!</v>
      </c>
      <c r="M55" s="347" t="e">
        <f>IF('concesión 2025'!#REF!="","",'concesión 2025'!#REF!)</f>
        <v>#REF!</v>
      </c>
      <c r="N55" s="347" t="e">
        <f>IF('concesión 2025'!#REF!="","",'concesión 2025'!#REF!)</f>
        <v>#REF!</v>
      </c>
      <c r="O55" s="451" t="e">
        <f>IF('concesión 2025'!#REF!="","",'concesión 2025'!#REF!)</f>
        <v>#REF!</v>
      </c>
      <c r="P55" s="458" t="e">
        <f>IF('concesión 2025'!#REF!="","",'concesión 2025'!#REF!)</f>
        <v>#REF!</v>
      </c>
      <c r="Q55" s="459" t="e">
        <f>IF('concesión 2025'!#REF!="","",'concesión 2025'!#REF!)</f>
        <v>#REF!</v>
      </c>
      <c r="R55" s="460" t="e">
        <f>IF('concesión 2025'!#REF!="","",'concesión 2025'!#REF!)</f>
        <v>#REF!</v>
      </c>
      <c r="S55" s="300"/>
      <c r="T55" s="437" t="e">
        <f>IF('concesión 2025'!#REF!="","",'concesión 2025'!#REF!)</f>
        <v>#REF!</v>
      </c>
      <c r="U55" s="438" t="e">
        <f>IF('concesión 2025'!#REF!="","",'concesión 2025'!#REF!)</f>
        <v>#REF!</v>
      </c>
      <c r="V55" s="439" t="e">
        <f>IF('concesión 2025'!#REF!="","",'concesión 2025'!#REF!)</f>
        <v>#REF!</v>
      </c>
      <c r="W55" s="439" t="e">
        <f>IF('concesión 2025'!#REF!="","",'concesión 2025'!#REF!)</f>
        <v>#REF!</v>
      </c>
      <c r="X55" s="440" t="e">
        <f>IF('concesión 2025'!#REF!="","",'concesión 2025'!#REF!)</f>
        <v>#REF!</v>
      </c>
      <c r="Y55" s="441" t="e">
        <f>IF('concesión 2025'!#REF!="","",'concesión 2025'!#REF!)</f>
        <v>#REF!</v>
      </c>
      <c r="Z55" s="442" t="e">
        <f>IF('concesión 2025'!#REF!="","",'concesión 2025'!#REF!)</f>
        <v>#REF!</v>
      </c>
      <c r="AA55" s="442" t="e">
        <f>IF('concesión 2025'!#REF!="","",'concesión 2025'!#REF!)</f>
        <v>#REF!</v>
      </c>
      <c r="AB55" s="443" t="e">
        <f>IF('concesión 2025'!#REF!="","",'concesión 2025'!#REF!)</f>
        <v>#REF!</v>
      </c>
      <c r="AC55" s="444" t="e">
        <f>IF('concesión 2025'!#REF!="","",'concesión 2025'!#REF!)</f>
        <v>#REF!</v>
      </c>
      <c r="AD55" s="445" t="e">
        <f>IF('concesión 2025'!#REF!="","",'concesión 2025'!#REF!)</f>
        <v>#REF!</v>
      </c>
      <c r="AE55" s="444" t="e">
        <f>IF('concesión 2025'!#REF!="","",'concesión 2025'!#REF!)</f>
        <v>#REF!</v>
      </c>
      <c r="AF55" s="461" t="e">
        <f>IF('concesión 2025'!#REF!="","",'concesión 2025'!#REF!)</f>
        <v>#REF!</v>
      </c>
      <c r="AG55" s="447" t="e">
        <f>IF(#REF!="","",#REF!)</f>
        <v>#REF!</v>
      </c>
      <c r="AH55" s="347" t="e">
        <f>IF(#REF!="","",#REF!)</f>
        <v>#REF!</v>
      </c>
      <c r="AI55" s="448" t="e">
        <f>IF(#REF!="","",#REF!)</f>
        <v>#REF!</v>
      </c>
      <c r="AJ55" s="449" t="e">
        <f>IF(#REF!="","",#REF!)</f>
        <v>#REF!</v>
      </c>
      <c r="AK55" s="450" t="e">
        <f t="shared" si="2"/>
        <v>#REF!</v>
      </c>
      <c r="AL55" s="447" t="e">
        <f>IF('xustificacion 2025'!#REF!="","",'xustificacion 2025'!#REF!)</f>
        <v>#REF!</v>
      </c>
      <c r="AM55" s="347" t="e">
        <f>IF('xustificacion 2025'!#REF!="","",'xustificacion 2025'!#REF!)</f>
        <v>#REF!</v>
      </c>
      <c r="AN55" s="451" t="e">
        <f>IF('xustificacion 2025'!#REF!="","",'xustificacion 2025'!#REF!)</f>
        <v>#REF!</v>
      </c>
      <c r="AO55" s="452" t="e">
        <f>IF('xustificacion 2025'!#REF!="","",'xustificacion 2025'!#REF!)</f>
        <v>#REF!</v>
      </c>
      <c r="AP55" s="450" t="e">
        <f t="shared" si="3"/>
        <v>#REF!</v>
      </c>
      <c r="AQ55" s="450" t="e">
        <f t="shared" si="4"/>
        <v>#REF!</v>
      </c>
      <c r="AR55" s="453" t="e">
        <f t="shared" si="5"/>
        <v>#REF!</v>
      </c>
      <c r="AS55" s="300"/>
    </row>
    <row r="56" spans="1:45" ht="24" customHeight="1" x14ac:dyDescent="0.25">
      <c r="A56" s="345" t="e">
        <f>IF('concesión 2025'!#REF!="","",'concesión 2025'!#REF!)</f>
        <v>#REF!</v>
      </c>
      <c r="B56" s="346" t="e">
        <f>IF('concesión 2025'!#REF!="","",'concesión 2025'!#REF!)</f>
        <v>#REF!</v>
      </c>
      <c r="C56" s="439" t="e">
        <f>IF('concesión 2025'!#REF!="","",'concesión 2025'!#REF!)</f>
        <v>#REF!</v>
      </c>
      <c r="D56" s="439" t="e">
        <f>IF('concesión 2025'!#REF!="","",'concesión 2025'!#REF!)</f>
        <v>#REF!</v>
      </c>
      <c r="E56" s="454" t="e">
        <f>IF('concesión 2025'!#REF!="","",'concesión 2025'!#REF!)</f>
        <v>#REF!</v>
      </c>
      <c r="F56" s="347" t="e">
        <f>IF('concesión 2025'!#REF!="","",'concesión 2025'!#REF!)</f>
        <v>#REF!</v>
      </c>
      <c r="G56" s="455" t="e">
        <f>IF('concesión 2025'!#REF!="","",'concesión 2025'!#REF!)</f>
        <v>#REF!</v>
      </c>
      <c r="H56" s="456" t="e">
        <f>IF('concesión 2025'!#REF!="","",'concesión 2025'!#REF!)</f>
        <v>#REF!</v>
      </c>
      <c r="I56" s="347" t="e">
        <f>IF('concesión 2025'!#REF!="","",'concesión 2025'!#REF!)</f>
        <v>#REF!</v>
      </c>
      <c r="J56" s="347" t="e">
        <f>IF('concesión 2025'!#REF!="","",'concesión 2025'!#REF!)</f>
        <v>#REF!</v>
      </c>
      <c r="K56" s="451" t="e">
        <f>IF('concesión 2025'!#REF!="","",'concesión 2025'!#REF!)</f>
        <v>#REF!</v>
      </c>
      <c r="L56" s="457" t="e">
        <f>IF('concesión 2025'!#REF!="","",'concesión 2025'!#REF!)</f>
        <v>#REF!</v>
      </c>
      <c r="M56" s="347" t="e">
        <f>IF('concesión 2025'!#REF!="","",'concesión 2025'!#REF!)</f>
        <v>#REF!</v>
      </c>
      <c r="N56" s="347" t="e">
        <f>IF('concesión 2025'!#REF!="","",'concesión 2025'!#REF!)</f>
        <v>#REF!</v>
      </c>
      <c r="O56" s="451" t="e">
        <f>IF('concesión 2025'!#REF!="","",'concesión 2025'!#REF!)</f>
        <v>#REF!</v>
      </c>
      <c r="P56" s="458" t="e">
        <f>IF('concesión 2025'!#REF!="","",'concesión 2025'!#REF!)</f>
        <v>#REF!</v>
      </c>
      <c r="Q56" s="459" t="e">
        <f>IF('concesión 2025'!#REF!="","",'concesión 2025'!#REF!)</f>
        <v>#REF!</v>
      </c>
      <c r="R56" s="460" t="e">
        <f>IF('concesión 2025'!#REF!="","",'concesión 2025'!#REF!)</f>
        <v>#REF!</v>
      </c>
      <c r="S56" s="300"/>
      <c r="T56" s="437" t="e">
        <f>IF('concesión 2025'!#REF!="","",'concesión 2025'!#REF!)</f>
        <v>#REF!</v>
      </c>
      <c r="U56" s="438" t="e">
        <f>IF('concesión 2025'!#REF!="","",'concesión 2025'!#REF!)</f>
        <v>#REF!</v>
      </c>
      <c r="V56" s="439" t="e">
        <f>IF('concesión 2025'!#REF!="","",'concesión 2025'!#REF!)</f>
        <v>#REF!</v>
      </c>
      <c r="W56" s="439" t="e">
        <f>IF('concesión 2025'!#REF!="","",'concesión 2025'!#REF!)</f>
        <v>#REF!</v>
      </c>
      <c r="X56" s="440" t="e">
        <f>IF('concesión 2025'!#REF!="","",'concesión 2025'!#REF!)</f>
        <v>#REF!</v>
      </c>
      <c r="Y56" s="441" t="e">
        <f>IF('concesión 2025'!#REF!="","",'concesión 2025'!#REF!)</f>
        <v>#REF!</v>
      </c>
      <c r="Z56" s="442" t="e">
        <f>IF('concesión 2025'!#REF!="","",'concesión 2025'!#REF!)</f>
        <v>#REF!</v>
      </c>
      <c r="AA56" s="442" t="e">
        <f>IF('concesión 2025'!#REF!="","",'concesión 2025'!#REF!)</f>
        <v>#REF!</v>
      </c>
      <c r="AB56" s="443" t="e">
        <f>IF('concesión 2025'!#REF!="","",'concesión 2025'!#REF!)</f>
        <v>#REF!</v>
      </c>
      <c r="AC56" s="444" t="e">
        <f>IF('concesión 2025'!#REF!="","",'concesión 2025'!#REF!)</f>
        <v>#REF!</v>
      </c>
      <c r="AD56" s="445" t="e">
        <f>IF('concesión 2025'!#REF!="","",'concesión 2025'!#REF!)</f>
        <v>#REF!</v>
      </c>
      <c r="AE56" s="444" t="e">
        <f>IF('concesión 2025'!#REF!="","",'concesión 2025'!#REF!)</f>
        <v>#REF!</v>
      </c>
      <c r="AF56" s="461" t="e">
        <f>IF('concesión 2025'!#REF!="","",'concesión 2025'!#REF!)</f>
        <v>#REF!</v>
      </c>
      <c r="AG56" s="447" t="e">
        <f>IF(#REF!="","",#REF!)</f>
        <v>#REF!</v>
      </c>
      <c r="AH56" s="347" t="e">
        <f>IF(#REF!="","",#REF!)</f>
        <v>#REF!</v>
      </c>
      <c r="AI56" s="448" t="e">
        <f>IF(#REF!="","",#REF!)</f>
        <v>#REF!</v>
      </c>
      <c r="AJ56" s="449" t="e">
        <f>IF(#REF!="","",#REF!)</f>
        <v>#REF!</v>
      </c>
      <c r="AK56" s="450" t="e">
        <f t="shared" si="2"/>
        <v>#REF!</v>
      </c>
      <c r="AL56" s="447" t="e">
        <f>IF('xustificacion 2025'!#REF!="","",'xustificacion 2025'!#REF!)</f>
        <v>#REF!</v>
      </c>
      <c r="AM56" s="347" t="e">
        <f>IF('xustificacion 2025'!#REF!="","",'xustificacion 2025'!#REF!)</f>
        <v>#REF!</v>
      </c>
      <c r="AN56" s="451" t="e">
        <f>IF('xustificacion 2025'!#REF!="","",'xustificacion 2025'!#REF!)</f>
        <v>#REF!</v>
      </c>
      <c r="AO56" s="452" t="e">
        <f>IF('xustificacion 2025'!#REF!="","",'xustificacion 2025'!#REF!)</f>
        <v>#REF!</v>
      </c>
      <c r="AP56" s="450" t="e">
        <f t="shared" si="3"/>
        <v>#REF!</v>
      </c>
      <c r="AQ56" s="450" t="e">
        <f t="shared" si="4"/>
        <v>#REF!</v>
      </c>
      <c r="AR56" s="453" t="e">
        <f t="shared" si="5"/>
        <v>#REF!</v>
      </c>
      <c r="AS56" s="300"/>
    </row>
    <row r="57" spans="1:45" ht="24" customHeight="1" x14ac:dyDescent="0.25">
      <c r="A57" s="345" t="e">
        <f>IF('concesión 2025'!#REF!="","",'concesión 2025'!#REF!)</f>
        <v>#REF!</v>
      </c>
      <c r="B57" s="346" t="e">
        <f>IF('concesión 2025'!#REF!="","",'concesión 2025'!#REF!)</f>
        <v>#REF!</v>
      </c>
      <c r="C57" s="439" t="e">
        <f>IF('concesión 2025'!#REF!="","",'concesión 2025'!#REF!)</f>
        <v>#REF!</v>
      </c>
      <c r="D57" s="439" t="e">
        <f>IF('concesión 2025'!#REF!="","",'concesión 2025'!#REF!)</f>
        <v>#REF!</v>
      </c>
      <c r="E57" s="454" t="e">
        <f>IF('concesión 2025'!#REF!="","",'concesión 2025'!#REF!)</f>
        <v>#REF!</v>
      </c>
      <c r="F57" s="347" t="e">
        <f>IF('concesión 2025'!#REF!="","",'concesión 2025'!#REF!)</f>
        <v>#REF!</v>
      </c>
      <c r="G57" s="455" t="e">
        <f>IF('concesión 2025'!#REF!="","",'concesión 2025'!#REF!)</f>
        <v>#REF!</v>
      </c>
      <c r="H57" s="456" t="e">
        <f>IF('concesión 2025'!#REF!="","",'concesión 2025'!#REF!)</f>
        <v>#REF!</v>
      </c>
      <c r="I57" s="347" t="e">
        <f>IF('concesión 2025'!#REF!="","",'concesión 2025'!#REF!)</f>
        <v>#REF!</v>
      </c>
      <c r="J57" s="347" t="e">
        <f>IF('concesión 2025'!#REF!="","",'concesión 2025'!#REF!)</f>
        <v>#REF!</v>
      </c>
      <c r="K57" s="451" t="e">
        <f>IF('concesión 2025'!#REF!="","",'concesión 2025'!#REF!)</f>
        <v>#REF!</v>
      </c>
      <c r="L57" s="457" t="e">
        <f>IF('concesión 2025'!#REF!="","",'concesión 2025'!#REF!)</f>
        <v>#REF!</v>
      </c>
      <c r="M57" s="347" t="e">
        <f>IF('concesión 2025'!#REF!="","",'concesión 2025'!#REF!)</f>
        <v>#REF!</v>
      </c>
      <c r="N57" s="347" t="e">
        <f>IF('concesión 2025'!#REF!="","",'concesión 2025'!#REF!)</f>
        <v>#REF!</v>
      </c>
      <c r="O57" s="451" t="e">
        <f>IF('concesión 2025'!#REF!="","",'concesión 2025'!#REF!)</f>
        <v>#REF!</v>
      </c>
      <c r="P57" s="458" t="e">
        <f>IF('concesión 2025'!#REF!="","",'concesión 2025'!#REF!)</f>
        <v>#REF!</v>
      </c>
      <c r="Q57" s="459" t="e">
        <f>IF('concesión 2025'!#REF!="","",'concesión 2025'!#REF!)</f>
        <v>#REF!</v>
      </c>
      <c r="R57" s="460" t="e">
        <f>IF('concesión 2025'!#REF!="","",'concesión 2025'!#REF!)</f>
        <v>#REF!</v>
      </c>
      <c r="S57" s="300"/>
      <c r="T57" s="437" t="e">
        <f>IF('concesión 2025'!#REF!="","",'concesión 2025'!#REF!)</f>
        <v>#REF!</v>
      </c>
      <c r="U57" s="438" t="e">
        <f>IF('concesión 2025'!#REF!="","",'concesión 2025'!#REF!)</f>
        <v>#REF!</v>
      </c>
      <c r="V57" s="439" t="e">
        <f>IF('concesión 2025'!#REF!="","",'concesión 2025'!#REF!)</f>
        <v>#REF!</v>
      </c>
      <c r="W57" s="439" t="e">
        <f>IF('concesión 2025'!#REF!="","",'concesión 2025'!#REF!)</f>
        <v>#REF!</v>
      </c>
      <c r="X57" s="440" t="e">
        <f>IF('concesión 2025'!#REF!="","",'concesión 2025'!#REF!)</f>
        <v>#REF!</v>
      </c>
      <c r="Y57" s="441" t="e">
        <f>IF('concesión 2025'!#REF!="","",'concesión 2025'!#REF!)</f>
        <v>#REF!</v>
      </c>
      <c r="Z57" s="442" t="e">
        <f>IF('concesión 2025'!#REF!="","",'concesión 2025'!#REF!)</f>
        <v>#REF!</v>
      </c>
      <c r="AA57" s="442" t="e">
        <f>IF('concesión 2025'!#REF!="","",'concesión 2025'!#REF!)</f>
        <v>#REF!</v>
      </c>
      <c r="AB57" s="443" t="e">
        <f>IF('concesión 2025'!#REF!="","",'concesión 2025'!#REF!)</f>
        <v>#REF!</v>
      </c>
      <c r="AC57" s="444" t="e">
        <f>IF('concesión 2025'!#REF!="","",'concesión 2025'!#REF!)</f>
        <v>#REF!</v>
      </c>
      <c r="AD57" s="445" t="e">
        <f>IF('concesión 2025'!#REF!="","",'concesión 2025'!#REF!)</f>
        <v>#REF!</v>
      </c>
      <c r="AE57" s="444" t="e">
        <f>IF('concesión 2025'!#REF!="","",'concesión 2025'!#REF!)</f>
        <v>#REF!</v>
      </c>
      <c r="AF57" s="461" t="e">
        <f>IF('concesión 2025'!#REF!="","",'concesión 2025'!#REF!)</f>
        <v>#REF!</v>
      </c>
      <c r="AG57" s="447" t="e">
        <f>IF(#REF!="","",#REF!)</f>
        <v>#REF!</v>
      </c>
      <c r="AH57" s="347" t="e">
        <f>IF(#REF!="","",#REF!)</f>
        <v>#REF!</v>
      </c>
      <c r="AI57" s="448" t="e">
        <f>IF(#REF!="","",#REF!)</f>
        <v>#REF!</v>
      </c>
      <c r="AJ57" s="449" t="e">
        <f>IF(#REF!="","",#REF!)</f>
        <v>#REF!</v>
      </c>
      <c r="AK57" s="450" t="e">
        <f t="shared" si="2"/>
        <v>#REF!</v>
      </c>
      <c r="AL57" s="447" t="e">
        <f>IF('xustificacion 2025'!#REF!="","",'xustificacion 2025'!#REF!)</f>
        <v>#REF!</v>
      </c>
      <c r="AM57" s="347" t="e">
        <f>IF('xustificacion 2025'!#REF!="","",'xustificacion 2025'!#REF!)</f>
        <v>#REF!</v>
      </c>
      <c r="AN57" s="451" t="e">
        <f>IF('xustificacion 2025'!#REF!="","",'xustificacion 2025'!#REF!)</f>
        <v>#REF!</v>
      </c>
      <c r="AO57" s="452" t="e">
        <f>IF('xustificacion 2025'!#REF!="","",'xustificacion 2025'!#REF!)</f>
        <v>#REF!</v>
      </c>
      <c r="AP57" s="450" t="e">
        <f t="shared" si="3"/>
        <v>#REF!</v>
      </c>
      <c r="AQ57" s="450" t="e">
        <f t="shared" si="4"/>
        <v>#REF!</v>
      </c>
      <c r="AR57" s="453" t="e">
        <f t="shared" si="5"/>
        <v>#REF!</v>
      </c>
      <c r="AS57" s="300"/>
    </row>
    <row r="58" spans="1:45" ht="24" customHeight="1" x14ac:dyDescent="0.25">
      <c r="A58" s="345" t="e">
        <f>IF('concesión 2025'!#REF!="","",'concesión 2025'!#REF!)</f>
        <v>#REF!</v>
      </c>
      <c r="B58" s="346" t="e">
        <f>IF('concesión 2025'!#REF!="","",'concesión 2025'!#REF!)</f>
        <v>#REF!</v>
      </c>
      <c r="C58" s="439" t="e">
        <f>IF('concesión 2025'!#REF!="","",'concesión 2025'!#REF!)</f>
        <v>#REF!</v>
      </c>
      <c r="D58" s="439" t="e">
        <f>IF('concesión 2025'!#REF!="","",'concesión 2025'!#REF!)</f>
        <v>#REF!</v>
      </c>
      <c r="E58" s="454" t="e">
        <f>IF('concesión 2025'!#REF!="","",'concesión 2025'!#REF!)</f>
        <v>#REF!</v>
      </c>
      <c r="F58" s="347" t="e">
        <f>IF('concesión 2025'!#REF!="","",'concesión 2025'!#REF!)</f>
        <v>#REF!</v>
      </c>
      <c r="G58" s="455" t="e">
        <f>IF('concesión 2025'!#REF!="","",'concesión 2025'!#REF!)</f>
        <v>#REF!</v>
      </c>
      <c r="H58" s="456" t="e">
        <f>IF('concesión 2025'!#REF!="","",'concesión 2025'!#REF!)</f>
        <v>#REF!</v>
      </c>
      <c r="I58" s="347" t="e">
        <f>IF('concesión 2025'!#REF!="","",'concesión 2025'!#REF!)</f>
        <v>#REF!</v>
      </c>
      <c r="J58" s="347" t="e">
        <f>IF('concesión 2025'!#REF!="","",'concesión 2025'!#REF!)</f>
        <v>#REF!</v>
      </c>
      <c r="K58" s="451" t="e">
        <f>IF('concesión 2025'!#REF!="","",'concesión 2025'!#REF!)</f>
        <v>#REF!</v>
      </c>
      <c r="L58" s="457" t="e">
        <f>IF('concesión 2025'!#REF!="","",'concesión 2025'!#REF!)</f>
        <v>#REF!</v>
      </c>
      <c r="M58" s="347" t="e">
        <f>IF('concesión 2025'!#REF!="","",'concesión 2025'!#REF!)</f>
        <v>#REF!</v>
      </c>
      <c r="N58" s="347" t="e">
        <f>IF('concesión 2025'!#REF!="","",'concesión 2025'!#REF!)</f>
        <v>#REF!</v>
      </c>
      <c r="O58" s="451" t="e">
        <f>IF('concesión 2025'!#REF!="","",'concesión 2025'!#REF!)</f>
        <v>#REF!</v>
      </c>
      <c r="P58" s="458" t="e">
        <f>IF('concesión 2025'!#REF!="","",'concesión 2025'!#REF!)</f>
        <v>#REF!</v>
      </c>
      <c r="Q58" s="459" t="e">
        <f>IF('concesión 2025'!#REF!="","",'concesión 2025'!#REF!)</f>
        <v>#REF!</v>
      </c>
      <c r="R58" s="460" t="e">
        <f>IF('concesión 2025'!#REF!="","",'concesión 2025'!#REF!)</f>
        <v>#REF!</v>
      </c>
      <c r="S58" s="300"/>
      <c r="T58" s="437" t="e">
        <f>IF('concesión 2025'!#REF!="","",'concesión 2025'!#REF!)</f>
        <v>#REF!</v>
      </c>
      <c r="U58" s="438" t="e">
        <f>IF('concesión 2025'!#REF!="","",'concesión 2025'!#REF!)</f>
        <v>#REF!</v>
      </c>
      <c r="V58" s="439" t="e">
        <f>IF('concesión 2025'!#REF!="","",'concesión 2025'!#REF!)</f>
        <v>#REF!</v>
      </c>
      <c r="W58" s="439" t="e">
        <f>IF('concesión 2025'!#REF!="","",'concesión 2025'!#REF!)</f>
        <v>#REF!</v>
      </c>
      <c r="X58" s="440" t="e">
        <f>IF('concesión 2025'!#REF!="","",'concesión 2025'!#REF!)</f>
        <v>#REF!</v>
      </c>
      <c r="Y58" s="441" t="e">
        <f>IF('concesión 2025'!#REF!="","",'concesión 2025'!#REF!)</f>
        <v>#REF!</v>
      </c>
      <c r="Z58" s="442" t="e">
        <f>IF('concesión 2025'!#REF!="","",'concesión 2025'!#REF!)</f>
        <v>#REF!</v>
      </c>
      <c r="AA58" s="442" t="e">
        <f>IF('concesión 2025'!#REF!="","",'concesión 2025'!#REF!)</f>
        <v>#REF!</v>
      </c>
      <c r="AB58" s="443" t="e">
        <f>IF('concesión 2025'!#REF!="","",'concesión 2025'!#REF!)</f>
        <v>#REF!</v>
      </c>
      <c r="AC58" s="444" t="e">
        <f>IF('concesión 2025'!#REF!="","",'concesión 2025'!#REF!)</f>
        <v>#REF!</v>
      </c>
      <c r="AD58" s="445" t="e">
        <f>IF('concesión 2025'!#REF!="","",'concesión 2025'!#REF!)</f>
        <v>#REF!</v>
      </c>
      <c r="AE58" s="444" t="e">
        <f>IF('concesión 2025'!#REF!="","",'concesión 2025'!#REF!)</f>
        <v>#REF!</v>
      </c>
      <c r="AF58" s="461" t="e">
        <f>IF('concesión 2025'!#REF!="","",'concesión 2025'!#REF!)</f>
        <v>#REF!</v>
      </c>
      <c r="AG58" s="447" t="e">
        <f>IF(#REF!="","",#REF!)</f>
        <v>#REF!</v>
      </c>
      <c r="AH58" s="347" t="e">
        <f>IF(#REF!="","",#REF!)</f>
        <v>#REF!</v>
      </c>
      <c r="AI58" s="448" t="e">
        <f>IF(#REF!="","",#REF!)</f>
        <v>#REF!</v>
      </c>
      <c r="AJ58" s="449" t="e">
        <f>IF(#REF!="","",#REF!)</f>
        <v>#REF!</v>
      </c>
      <c r="AK58" s="450" t="e">
        <f t="shared" si="2"/>
        <v>#REF!</v>
      </c>
      <c r="AL58" s="447" t="e">
        <f>IF('xustificacion 2025'!#REF!="","",'xustificacion 2025'!#REF!)</f>
        <v>#REF!</v>
      </c>
      <c r="AM58" s="347" t="e">
        <f>IF('xustificacion 2025'!#REF!="","",'xustificacion 2025'!#REF!)</f>
        <v>#REF!</v>
      </c>
      <c r="AN58" s="451" t="e">
        <f>IF('xustificacion 2025'!#REF!="","",'xustificacion 2025'!#REF!)</f>
        <v>#REF!</v>
      </c>
      <c r="AO58" s="452" t="e">
        <f>IF('xustificacion 2025'!#REF!="","",'xustificacion 2025'!#REF!)</f>
        <v>#REF!</v>
      </c>
      <c r="AP58" s="450" t="e">
        <f t="shared" si="3"/>
        <v>#REF!</v>
      </c>
      <c r="AQ58" s="450" t="e">
        <f t="shared" si="4"/>
        <v>#REF!</v>
      </c>
      <c r="AR58" s="453" t="e">
        <f t="shared" si="5"/>
        <v>#REF!</v>
      </c>
      <c r="AS58" s="300"/>
    </row>
    <row r="59" spans="1:45" ht="24" customHeight="1" x14ac:dyDescent="0.25">
      <c r="A59" s="345" t="e">
        <f>IF('concesión 2025'!#REF!="","",'concesión 2025'!#REF!)</f>
        <v>#REF!</v>
      </c>
      <c r="B59" s="346" t="e">
        <f>IF('concesión 2025'!#REF!="","",'concesión 2025'!#REF!)</f>
        <v>#REF!</v>
      </c>
      <c r="C59" s="439" t="e">
        <f>IF('concesión 2025'!#REF!="","",'concesión 2025'!#REF!)</f>
        <v>#REF!</v>
      </c>
      <c r="D59" s="439" t="e">
        <f>IF('concesión 2025'!#REF!="","",'concesión 2025'!#REF!)</f>
        <v>#REF!</v>
      </c>
      <c r="E59" s="454" t="e">
        <f>IF('concesión 2025'!#REF!="","",'concesión 2025'!#REF!)</f>
        <v>#REF!</v>
      </c>
      <c r="F59" s="347" t="e">
        <f>IF('concesión 2025'!#REF!="","",'concesión 2025'!#REF!)</f>
        <v>#REF!</v>
      </c>
      <c r="G59" s="455" t="e">
        <f>IF('concesión 2025'!#REF!="","",'concesión 2025'!#REF!)</f>
        <v>#REF!</v>
      </c>
      <c r="H59" s="456" t="e">
        <f>IF('concesión 2025'!#REF!="","",'concesión 2025'!#REF!)</f>
        <v>#REF!</v>
      </c>
      <c r="I59" s="347" t="e">
        <f>IF('concesión 2025'!#REF!="","",'concesión 2025'!#REF!)</f>
        <v>#REF!</v>
      </c>
      <c r="J59" s="347" t="e">
        <f>IF('concesión 2025'!#REF!="","",'concesión 2025'!#REF!)</f>
        <v>#REF!</v>
      </c>
      <c r="K59" s="451" t="e">
        <f>IF('concesión 2025'!#REF!="","",'concesión 2025'!#REF!)</f>
        <v>#REF!</v>
      </c>
      <c r="L59" s="457" t="e">
        <f>IF('concesión 2025'!#REF!="","",'concesión 2025'!#REF!)</f>
        <v>#REF!</v>
      </c>
      <c r="M59" s="347" t="e">
        <f>IF('concesión 2025'!#REF!="","",'concesión 2025'!#REF!)</f>
        <v>#REF!</v>
      </c>
      <c r="N59" s="347" t="e">
        <f>IF('concesión 2025'!#REF!="","",'concesión 2025'!#REF!)</f>
        <v>#REF!</v>
      </c>
      <c r="O59" s="451" t="e">
        <f>IF('concesión 2025'!#REF!="","",'concesión 2025'!#REF!)</f>
        <v>#REF!</v>
      </c>
      <c r="P59" s="458" t="e">
        <f>IF('concesión 2025'!#REF!="","",'concesión 2025'!#REF!)</f>
        <v>#REF!</v>
      </c>
      <c r="Q59" s="459" t="e">
        <f>IF('concesión 2025'!#REF!="","",'concesión 2025'!#REF!)</f>
        <v>#REF!</v>
      </c>
      <c r="R59" s="460" t="e">
        <f>IF('concesión 2025'!#REF!="","",'concesión 2025'!#REF!)</f>
        <v>#REF!</v>
      </c>
      <c r="S59" s="300"/>
      <c r="T59" s="437" t="e">
        <f>IF('concesión 2025'!#REF!="","",'concesión 2025'!#REF!)</f>
        <v>#REF!</v>
      </c>
      <c r="U59" s="438" t="e">
        <f>IF('concesión 2025'!#REF!="","",'concesión 2025'!#REF!)</f>
        <v>#REF!</v>
      </c>
      <c r="V59" s="439" t="e">
        <f>IF('concesión 2025'!#REF!="","",'concesión 2025'!#REF!)</f>
        <v>#REF!</v>
      </c>
      <c r="W59" s="439" t="e">
        <f>IF('concesión 2025'!#REF!="","",'concesión 2025'!#REF!)</f>
        <v>#REF!</v>
      </c>
      <c r="X59" s="440" t="e">
        <f>IF('concesión 2025'!#REF!="","",'concesión 2025'!#REF!)</f>
        <v>#REF!</v>
      </c>
      <c r="Y59" s="441" t="e">
        <f>IF('concesión 2025'!#REF!="","",'concesión 2025'!#REF!)</f>
        <v>#REF!</v>
      </c>
      <c r="Z59" s="442" t="e">
        <f>IF('concesión 2025'!#REF!="","",'concesión 2025'!#REF!)</f>
        <v>#REF!</v>
      </c>
      <c r="AA59" s="442" t="e">
        <f>IF('concesión 2025'!#REF!="","",'concesión 2025'!#REF!)</f>
        <v>#REF!</v>
      </c>
      <c r="AB59" s="443" t="e">
        <f>IF('concesión 2025'!#REF!="","",'concesión 2025'!#REF!)</f>
        <v>#REF!</v>
      </c>
      <c r="AC59" s="444" t="e">
        <f>IF('concesión 2025'!#REF!="","",'concesión 2025'!#REF!)</f>
        <v>#REF!</v>
      </c>
      <c r="AD59" s="445" t="e">
        <f>IF('concesión 2025'!#REF!="","",'concesión 2025'!#REF!)</f>
        <v>#REF!</v>
      </c>
      <c r="AE59" s="444" t="e">
        <f>IF('concesión 2025'!#REF!="","",'concesión 2025'!#REF!)</f>
        <v>#REF!</v>
      </c>
      <c r="AF59" s="461" t="e">
        <f>IF('concesión 2025'!#REF!="","",'concesión 2025'!#REF!)</f>
        <v>#REF!</v>
      </c>
      <c r="AG59" s="447" t="e">
        <f>IF(#REF!="","",#REF!)</f>
        <v>#REF!</v>
      </c>
      <c r="AH59" s="347" t="e">
        <f>IF(#REF!="","",#REF!)</f>
        <v>#REF!</v>
      </c>
      <c r="AI59" s="448" t="e">
        <f>IF(#REF!="","",#REF!)</f>
        <v>#REF!</v>
      </c>
      <c r="AJ59" s="449" t="e">
        <f>IF(#REF!="","",#REF!)</f>
        <v>#REF!</v>
      </c>
      <c r="AK59" s="450" t="e">
        <f t="shared" si="2"/>
        <v>#REF!</v>
      </c>
      <c r="AL59" s="447" t="e">
        <f>IF('xustificacion 2025'!#REF!="","",'xustificacion 2025'!#REF!)</f>
        <v>#REF!</v>
      </c>
      <c r="AM59" s="347" t="e">
        <f>IF('xustificacion 2025'!#REF!="","",'xustificacion 2025'!#REF!)</f>
        <v>#REF!</v>
      </c>
      <c r="AN59" s="451" t="e">
        <f>IF('xustificacion 2025'!#REF!="","",'xustificacion 2025'!#REF!)</f>
        <v>#REF!</v>
      </c>
      <c r="AO59" s="452" t="e">
        <f>IF('xustificacion 2025'!#REF!="","",'xustificacion 2025'!#REF!)</f>
        <v>#REF!</v>
      </c>
      <c r="AP59" s="450" t="e">
        <f t="shared" si="3"/>
        <v>#REF!</v>
      </c>
      <c r="AQ59" s="450" t="e">
        <f t="shared" si="4"/>
        <v>#REF!</v>
      </c>
      <c r="AR59" s="453" t="e">
        <f t="shared" si="5"/>
        <v>#REF!</v>
      </c>
      <c r="AS59" s="300"/>
    </row>
    <row r="60" spans="1:45" ht="24" customHeight="1" x14ac:dyDescent="0.25">
      <c r="A60" s="345" t="e">
        <f>IF('concesión 2025'!#REF!="","",'concesión 2025'!#REF!)</f>
        <v>#REF!</v>
      </c>
      <c r="B60" s="346" t="e">
        <f>IF('concesión 2025'!#REF!="","",'concesión 2025'!#REF!)</f>
        <v>#REF!</v>
      </c>
      <c r="C60" s="439" t="e">
        <f>IF('concesión 2025'!#REF!="","",'concesión 2025'!#REF!)</f>
        <v>#REF!</v>
      </c>
      <c r="D60" s="439" t="e">
        <f>IF('concesión 2025'!#REF!="","",'concesión 2025'!#REF!)</f>
        <v>#REF!</v>
      </c>
      <c r="E60" s="454" t="e">
        <f>IF('concesión 2025'!#REF!="","",'concesión 2025'!#REF!)</f>
        <v>#REF!</v>
      </c>
      <c r="F60" s="347" t="e">
        <f>IF('concesión 2025'!#REF!="","",'concesión 2025'!#REF!)</f>
        <v>#REF!</v>
      </c>
      <c r="G60" s="455" t="e">
        <f>IF('concesión 2025'!#REF!="","",'concesión 2025'!#REF!)</f>
        <v>#REF!</v>
      </c>
      <c r="H60" s="456" t="e">
        <f>IF('concesión 2025'!#REF!="","",'concesión 2025'!#REF!)</f>
        <v>#REF!</v>
      </c>
      <c r="I60" s="347" t="e">
        <f>IF('concesión 2025'!#REF!="","",'concesión 2025'!#REF!)</f>
        <v>#REF!</v>
      </c>
      <c r="J60" s="347" t="e">
        <f>IF('concesión 2025'!#REF!="","",'concesión 2025'!#REF!)</f>
        <v>#REF!</v>
      </c>
      <c r="K60" s="451" t="e">
        <f>IF('concesión 2025'!#REF!="","",'concesión 2025'!#REF!)</f>
        <v>#REF!</v>
      </c>
      <c r="L60" s="457" t="e">
        <f>IF('concesión 2025'!#REF!="","",'concesión 2025'!#REF!)</f>
        <v>#REF!</v>
      </c>
      <c r="M60" s="347" t="e">
        <f>IF('concesión 2025'!#REF!="","",'concesión 2025'!#REF!)</f>
        <v>#REF!</v>
      </c>
      <c r="N60" s="347" t="e">
        <f>IF('concesión 2025'!#REF!="","",'concesión 2025'!#REF!)</f>
        <v>#REF!</v>
      </c>
      <c r="O60" s="451" t="e">
        <f>IF('concesión 2025'!#REF!="","",'concesión 2025'!#REF!)</f>
        <v>#REF!</v>
      </c>
      <c r="P60" s="458" t="e">
        <f>IF('concesión 2025'!#REF!="","",'concesión 2025'!#REF!)</f>
        <v>#REF!</v>
      </c>
      <c r="Q60" s="459" t="e">
        <f>IF('concesión 2025'!#REF!="","",'concesión 2025'!#REF!)</f>
        <v>#REF!</v>
      </c>
      <c r="R60" s="460" t="e">
        <f>IF('concesión 2025'!#REF!="","",'concesión 2025'!#REF!)</f>
        <v>#REF!</v>
      </c>
      <c r="S60" s="300"/>
      <c r="T60" s="437" t="e">
        <f>IF('concesión 2025'!#REF!="","",'concesión 2025'!#REF!)</f>
        <v>#REF!</v>
      </c>
      <c r="U60" s="438" t="e">
        <f>IF('concesión 2025'!#REF!="","",'concesión 2025'!#REF!)</f>
        <v>#REF!</v>
      </c>
      <c r="V60" s="439" t="e">
        <f>IF('concesión 2025'!#REF!="","",'concesión 2025'!#REF!)</f>
        <v>#REF!</v>
      </c>
      <c r="W60" s="439" t="e">
        <f>IF('concesión 2025'!#REF!="","",'concesión 2025'!#REF!)</f>
        <v>#REF!</v>
      </c>
      <c r="X60" s="440" t="e">
        <f>IF('concesión 2025'!#REF!="","",'concesión 2025'!#REF!)</f>
        <v>#REF!</v>
      </c>
      <c r="Y60" s="441" t="e">
        <f>IF('concesión 2025'!#REF!="","",'concesión 2025'!#REF!)</f>
        <v>#REF!</v>
      </c>
      <c r="Z60" s="442" t="e">
        <f>IF('concesión 2025'!#REF!="","",'concesión 2025'!#REF!)</f>
        <v>#REF!</v>
      </c>
      <c r="AA60" s="442" t="e">
        <f>IF('concesión 2025'!#REF!="","",'concesión 2025'!#REF!)</f>
        <v>#REF!</v>
      </c>
      <c r="AB60" s="443" t="e">
        <f>IF('concesión 2025'!#REF!="","",'concesión 2025'!#REF!)</f>
        <v>#REF!</v>
      </c>
      <c r="AC60" s="444" t="e">
        <f>IF('concesión 2025'!#REF!="","",'concesión 2025'!#REF!)</f>
        <v>#REF!</v>
      </c>
      <c r="AD60" s="445" t="e">
        <f>IF('concesión 2025'!#REF!="","",'concesión 2025'!#REF!)</f>
        <v>#REF!</v>
      </c>
      <c r="AE60" s="444" t="e">
        <f>IF('concesión 2025'!#REF!="","",'concesión 2025'!#REF!)</f>
        <v>#REF!</v>
      </c>
      <c r="AF60" s="461" t="e">
        <f>IF('concesión 2025'!#REF!="","",'concesión 2025'!#REF!)</f>
        <v>#REF!</v>
      </c>
      <c r="AG60" s="447" t="e">
        <f>IF(#REF!="","",#REF!)</f>
        <v>#REF!</v>
      </c>
      <c r="AH60" s="347" t="e">
        <f>IF(#REF!="","",#REF!)</f>
        <v>#REF!</v>
      </c>
      <c r="AI60" s="448" t="e">
        <f>IF(#REF!="","",#REF!)</f>
        <v>#REF!</v>
      </c>
      <c r="AJ60" s="449" t="e">
        <f>IF(#REF!="","",#REF!)</f>
        <v>#REF!</v>
      </c>
      <c r="AK60" s="450" t="e">
        <f t="shared" ref="AK60:AK90" si="6">AJ60-AD60</f>
        <v>#REF!</v>
      </c>
      <c r="AL60" s="447" t="e">
        <f>IF('xustificacion 2025'!#REF!="","",'xustificacion 2025'!#REF!)</f>
        <v>#REF!</v>
      </c>
      <c r="AM60" s="347" t="e">
        <f>IF('xustificacion 2025'!#REF!="","",'xustificacion 2025'!#REF!)</f>
        <v>#REF!</v>
      </c>
      <c r="AN60" s="451" t="e">
        <f>IF('xustificacion 2025'!#REF!="","",'xustificacion 2025'!#REF!)</f>
        <v>#REF!</v>
      </c>
      <c r="AO60" s="452" t="e">
        <f>IF('xustificacion 2025'!#REF!="","",'xustificacion 2025'!#REF!)</f>
        <v>#REF!</v>
      </c>
      <c r="AP60" s="450" t="e">
        <f t="shared" ref="AP60:AP90" si="7">+AO60-AF60</f>
        <v>#REF!</v>
      </c>
      <c r="AQ60" s="450" t="e">
        <f t="shared" ref="AQ60:AQ90" si="8">+AJ60+AO60</f>
        <v>#REF!</v>
      </c>
      <c r="AR60" s="453" t="e">
        <f t="shared" ref="AR60:AR90" si="9">IF(AQ60=0,0,(AQ60*$AD$97)/$AQ$91)</f>
        <v>#REF!</v>
      </c>
      <c r="AS60" s="300"/>
    </row>
    <row r="61" spans="1:45" ht="24" customHeight="1" x14ac:dyDescent="0.25">
      <c r="A61" s="345" t="e">
        <f>IF('concesión 2025'!#REF!="","",'concesión 2025'!#REF!)</f>
        <v>#REF!</v>
      </c>
      <c r="B61" s="346" t="e">
        <f>IF('concesión 2025'!#REF!="","",'concesión 2025'!#REF!)</f>
        <v>#REF!</v>
      </c>
      <c r="C61" s="439" t="e">
        <f>IF('concesión 2025'!#REF!="","",'concesión 2025'!#REF!)</f>
        <v>#REF!</v>
      </c>
      <c r="D61" s="439" t="e">
        <f>IF('concesión 2025'!#REF!="","",'concesión 2025'!#REF!)</f>
        <v>#REF!</v>
      </c>
      <c r="E61" s="454" t="e">
        <f>IF('concesión 2025'!#REF!="","",'concesión 2025'!#REF!)</f>
        <v>#REF!</v>
      </c>
      <c r="F61" s="347" t="e">
        <f>IF('concesión 2025'!#REF!="","",'concesión 2025'!#REF!)</f>
        <v>#REF!</v>
      </c>
      <c r="G61" s="455" t="e">
        <f>IF('concesión 2025'!#REF!="","",'concesión 2025'!#REF!)</f>
        <v>#REF!</v>
      </c>
      <c r="H61" s="456" t="e">
        <f>IF('concesión 2025'!#REF!="","",'concesión 2025'!#REF!)</f>
        <v>#REF!</v>
      </c>
      <c r="I61" s="347" t="e">
        <f>IF('concesión 2025'!#REF!="","",'concesión 2025'!#REF!)</f>
        <v>#REF!</v>
      </c>
      <c r="J61" s="347" t="e">
        <f>IF('concesión 2025'!#REF!="","",'concesión 2025'!#REF!)</f>
        <v>#REF!</v>
      </c>
      <c r="K61" s="451" t="e">
        <f>IF('concesión 2025'!#REF!="","",'concesión 2025'!#REF!)</f>
        <v>#REF!</v>
      </c>
      <c r="L61" s="457" t="e">
        <f>IF('concesión 2025'!#REF!="","",'concesión 2025'!#REF!)</f>
        <v>#REF!</v>
      </c>
      <c r="M61" s="347" t="e">
        <f>IF('concesión 2025'!#REF!="","",'concesión 2025'!#REF!)</f>
        <v>#REF!</v>
      </c>
      <c r="N61" s="347" t="e">
        <f>IF('concesión 2025'!#REF!="","",'concesión 2025'!#REF!)</f>
        <v>#REF!</v>
      </c>
      <c r="O61" s="451" t="e">
        <f>IF('concesión 2025'!#REF!="","",'concesión 2025'!#REF!)</f>
        <v>#REF!</v>
      </c>
      <c r="P61" s="458" t="e">
        <f>IF('concesión 2025'!#REF!="","",'concesión 2025'!#REF!)</f>
        <v>#REF!</v>
      </c>
      <c r="Q61" s="459" t="e">
        <f>IF('concesión 2025'!#REF!="","",'concesión 2025'!#REF!)</f>
        <v>#REF!</v>
      </c>
      <c r="R61" s="460" t="e">
        <f>IF('concesión 2025'!#REF!="","",'concesión 2025'!#REF!)</f>
        <v>#REF!</v>
      </c>
      <c r="S61" s="300"/>
      <c r="T61" s="437" t="e">
        <f>IF('concesión 2025'!#REF!="","",'concesión 2025'!#REF!)</f>
        <v>#REF!</v>
      </c>
      <c r="U61" s="438" t="e">
        <f>IF('concesión 2025'!#REF!="","",'concesión 2025'!#REF!)</f>
        <v>#REF!</v>
      </c>
      <c r="V61" s="439" t="e">
        <f>IF('concesión 2025'!#REF!="","",'concesión 2025'!#REF!)</f>
        <v>#REF!</v>
      </c>
      <c r="W61" s="439" t="e">
        <f>IF('concesión 2025'!#REF!="","",'concesión 2025'!#REF!)</f>
        <v>#REF!</v>
      </c>
      <c r="X61" s="440" t="e">
        <f>IF('concesión 2025'!#REF!="","",'concesión 2025'!#REF!)</f>
        <v>#REF!</v>
      </c>
      <c r="Y61" s="441" t="e">
        <f>IF('concesión 2025'!#REF!="","",'concesión 2025'!#REF!)</f>
        <v>#REF!</v>
      </c>
      <c r="Z61" s="442" t="e">
        <f>IF('concesión 2025'!#REF!="","",'concesión 2025'!#REF!)</f>
        <v>#REF!</v>
      </c>
      <c r="AA61" s="442" t="e">
        <f>IF('concesión 2025'!#REF!="","",'concesión 2025'!#REF!)</f>
        <v>#REF!</v>
      </c>
      <c r="AB61" s="443" t="e">
        <f>IF('concesión 2025'!#REF!="","",'concesión 2025'!#REF!)</f>
        <v>#REF!</v>
      </c>
      <c r="AC61" s="444" t="e">
        <f>IF('concesión 2025'!#REF!="","",'concesión 2025'!#REF!)</f>
        <v>#REF!</v>
      </c>
      <c r="AD61" s="445" t="e">
        <f>IF('concesión 2025'!#REF!="","",'concesión 2025'!#REF!)</f>
        <v>#REF!</v>
      </c>
      <c r="AE61" s="444" t="e">
        <f>IF('concesión 2025'!#REF!="","",'concesión 2025'!#REF!)</f>
        <v>#REF!</v>
      </c>
      <c r="AF61" s="461" t="e">
        <f>IF('concesión 2025'!#REF!="","",'concesión 2025'!#REF!)</f>
        <v>#REF!</v>
      </c>
      <c r="AG61" s="447" t="e">
        <f>IF(#REF!="","",#REF!)</f>
        <v>#REF!</v>
      </c>
      <c r="AH61" s="347" t="e">
        <f>IF(#REF!="","",#REF!)</f>
        <v>#REF!</v>
      </c>
      <c r="AI61" s="448" t="e">
        <f>IF(#REF!="","",#REF!)</f>
        <v>#REF!</v>
      </c>
      <c r="AJ61" s="449" t="e">
        <f>IF(#REF!="","",#REF!)</f>
        <v>#REF!</v>
      </c>
      <c r="AK61" s="450" t="e">
        <f t="shared" si="6"/>
        <v>#REF!</v>
      </c>
      <c r="AL61" s="447" t="e">
        <f>IF('xustificacion 2025'!#REF!="","",'xustificacion 2025'!#REF!)</f>
        <v>#REF!</v>
      </c>
      <c r="AM61" s="347" t="e">
        <f>IF('xustificacion 2025'!#REF!="","",'xustificacion 2025'!#REF!)</f>
        <v>#REF!</v>
      </c>
      <c r="AN61" s="451" t="e">
        <f>IF('xustificacion 2025'!#REF!="","",'xustificacion 2025'!#REF!)</f>
        <v>#REF!</v>
      </c>
      <c r="AO61" s="452" t="e">
        <f>IF('xustificacion 2025'!#REF!="","",'xustificacion 2025'!#REF!)</f>
        <v>#REF!</v>
      </c>
      <c r="AP61" s="450" t="e">
        <f t="shared" si="7"/>
        <v>#REF!</v>
      </c>
      <c r="AQ61" s="450" t="e">
        <f t="shared" si="8"/>
        <v>#REF!</v>
      </c>
      <c r="AR61" s="453" t="e">
        <f t="shared" si="9"/>
        <v>#REF!</v>
      </c>
      <c r="AS61" s="300"/>
    </row>
    <row r="62" spans="1:45" ht="24" customHeight="1" x14ac:dyDescent="0.25">
      <c r="A62" s="345" t="e">
        <f>IF('concesión 2025'!#REF!="","",'concesión 2025'!#REF!)</f>
        <v>#REF!</v>
      </c>
      <c r="B62" s="346" t="e">
        <f>IF('concesión 2025'!#REF!="","",'concesión 2025'!#REF!)</f>
        <v>#REF!</v>
      </c>
      <c r="C62" s="439" t="e">
        <f>IF('concesión 2025'!#REF!="","",'concesión 2025'!#REF!)</f>
        <v>#REF!</v>
      </c>
      <c r="D62" s="439" t="e">
        <f>IF('concesión 2025'!#REF!="","",'concesión 2025'!#REF!)</f>
        <v>#REF!</v>
      </c>
      <c r="E62" s="454" t="e">
        <f>IF('concesión 2025'!#REF!="","",'concesión 2025'!#REF!)</f>
        <v>#REF!</v>
      </c>
      <c r="F62" s="347" t="e">
        <f>IF('concesión 2025'!#REF!="","",'concesión 2025'!#REF!)</f>
        <v>#REF!</v>
      </c>
      <c r="G62" s="455" t="e">
        <f>IF('concesión 2025'!#REF!="","",'concesión 2025'!#REF!)</f>
        <v>#REF!</v>
      </c>
      <c r="H62" s="456" t="e">
        <f>IF('concesión 2025'!#REF!="","",'concesión 2025'!#REF!)</f>
        <v>#REF!</v>
      </c>
      <c r="I62" s="347" t="e">
        <f>IF('concesión 2025'!#REF!="","",'concesión 2025'!#REF!)</f>
        <v>#REF!</v>
      </c>
      <c r="J62" s="347" t="e">
        <f>IF('concesión 2025'!#REF!="","",'concesión 2025'!#REF!)</f>
        <v>#REF!</v>
      </c>
      <c r="K62" s="451" t="e">
        <f>IF('concesión 2025'!#REF!="","",'concesión 2025'!#REF!)</f>
        <v>#REF!</v>
      </c>
      <c r="L62" s="457" t="e">
        <f>IF('concesión 2025'!#REF!="","",'concesión 2025'!#REF!)</f>
        <v>#REF!</v>
      </c>
      <c r="M62" s="347" t="e">
        <f>IF('concesión 2025'!#REF!="","",'concesión 2025'!#REF!)</f>
        <v>#REF!</v>
      </c>
      <c r="N62" s="347" t="e">
        <f>IF('concesión 2025'!#REF!="","",'concesión 2025'!#REF!)</f>
        <v>#REF!</v>
      </c>
      <c r="O62" s="451" t="e">
        <f>IF('concesión 2025'!#REF!="","",'concesión 2025'!#REF!)</f>
        <v>#REF!</v>
      </c>
      <c r="P62" s="458" t="e">
        <f>IF('concesión 2025'!#REF!="","",'concesión 2025'!#REF!)</f>
        <v>#REF!</v>
      </c>
      <c r="Q62" s="459" t="e">
        <f>IF('concesión 2025'!#REF!="","",'concesión 2025'!#REF!)</f>
        <v>#REF!</v>
      </c>
      <c r="R62" s="460" t="e">
        <f>IF('concesión 2025'!#REF!="","",'concesión 2025'!#REF!)</f>
        <v>#REF!</v>
      </c>
      <c r="S62" s="300"/>
      <c r="T62" s="437" t="e">
        <f>IF('concesión 2025'!#REF!="","",'concesión 2025'!#REF!)</f>
        <v>#REF!</v>
      </c>
      <c r="U62" s="438" t="e">
        <f>IF('concesión 2025'!#REF!="","",'concesión 2025'!#REF!)</f>
        <v>#REF!</v>
      </c>
      <c r="V62" s="439" t="e">
        <f>IF('concesión 2025'!#REF!="","",'concesión 2025'!#REF!)</f>
        <v>#REF!</v>
      </c>
      <c r="W62" s="439" t="e">
        <f>IF('concesión 2025'!#REF!="","",'concesión 2025'!#REF!)</f>
        <v>#REF!</v>
      </c>
      <c r="X62" s="440" t="e">
        <f>IF('concesión 2025'!#REF!="","",'concesión 2025'!#REF!)</f>
        <v>#REF!</v>
      </c>
      <c r="Y62" s="441" t="e">
        <f>IF('concesión 2025'!#REF!="","",'concesión 2025'!#REF!)</f>
        <v>#REF!</v>
      </c>
      <c r="Z62" s="442" t="e">
        <f>IF('concesión 2025'!#REF!="","",'concesión 2025'!#REF!)</f>
        <v>#REF!</v>
      </c>
      <c r="AA62" s="442" t="e">
        <f>IF('concesión 2025'!#REF!="","",'concesión 2025'!#REF!)</f>
        <v>#REF!</v>
      </c>
      <c r="AB62" s="443" t="e">
        <f>IF('concesión 2025'!#REF!="","",'concesión 2025'!#REF!)</f>
        <v>#REF!</v>
      </c>
      <c r="AC62" s="444" t="e">
        <f>IF('concesión 2025'!#REF!="","",'concesión 2025'!#REF!)</f>
        <v>#REF!</v>
      </c>
      <c r="AD62" s="445" t="e">
        <f>IF('concesión 2025'!#REF!="","",'concesión 2025'!#REF!)</f>
        <v>#REF!</v>
      </c>
      <c r="AE62" s="444" t="e">
        <f>IF('concesión 2025'!#REF!="","",'concesión 2025'!#REF!)</f>
        <v>#REF!</v>
      </c>
      <c r="AF62" s="461" t="e">
        <f>IF('concesión 2025'!#REF!="","",'concesión 2025'!#REF!)</f>
        <v>#REF!</v>
      </c>
      <c r="AG62" s="447" t="e">
        <f>IF(#REF!="","",#REF!)</f>
        <v>#REF!</v>
      </c>
      <c r="AH62" s="347" t="e">
        <f>IF(#REF!="","",#REF!)</f>
        <v>#REF!</v>
      </c>
      <c r="AI62" s="448" t="e">
        <f>IF(#REF!="","",#REF!)</f>
        <v>#REF!</v>
      </c>
      <c r="AJ62" s="449" t="e">
        <f>IF(#REF!="","",#REF!)</f>
        <v>#REF!</v>
      </c>
      <c r="AK62" s="450" t="e">
        <f t="shared" si="6"/>
        <v>#REF!</v>
      </c>
      <c r="AL62" s="447" t="e">
        <f>IF('xustificacion 2025'!#REF!="","",'xustificacion 2025'!#REF!)</f>
        <v>#REF!</v>
      </c>
      <c r="AM62" s="347" t="e">
        <f>IF('xustificacion 2025'!#REF!="","",'xustificacion 2025'!#REF!)</f>
        <v>#REF!</v>
      </c>
      <c r="AN62" s="451" t="e">
        <f>IF('xustificacion 2025'!#REF!="","",'xustificacion 2025'!#REF!)</f>
        <v>#REF!</v>
      </c>
      <c r="AO62" s="452" t="e">
        <f>IF('xustificacion 2025'!#REF!="","",'xustificacion 2025'!#REF!)</f>
        <v>#REF!</v>
      </c>
      <c r="AP62" s="450" t="e">
        <f t="shared" si="7"/>
        <v>#REF!</v>
      </c>
      <c r="AQ62" s="450" t="e">
        <f t="shared" si="8"/>
        <v>#REF!</v>
      </c>
      <c r="AR62" s="453" t="e">
        <f t="shared" si="9"/>
        <v>#REF!</v>
      </c>
      <c r="AS62" s="300"/>
    </row>
    <row r="63" spans="1:45" ht="24" customHeight="1" x14ac:dyDescent="0.25">
      <c r="A63" s="345" t="e">
        <f>IF('concesión 2025'!#REF!="","",'concesión 2025'!#REF!)</f>
        <v>#REF!</v>
      </c>
      <c r="B63" s="346" t="e">
        <f>IF('concesión 2025'!#REF!="","",'concesión 2025'!#REF!)</f>
        <v>#REF!</v>
      </c>
      <c r="C63" s="439" t="e">
        <f>IF('concesión 2025'!#REF!="","",'concesión 2025'!#REF!)</f>
        <v>#REF!</v>
      </c>
      <c r="D63" s="439" t="e">
        <f>IF('concesión 2025'!#REF!="","",'concesión 2025'!#REF!)</f>
        <v>#REF!</v>
      </c>
      <c r="E63" s="454" t="e">
        <f>IF('concesión 2025'!#REF!="","",'concesión 2025'!#REF!)</f>
        <v>#REF!</v>
      </c>
      <c r="F63" s="347" t="e">
        <f>IF('concesión 2025'!#REF!="","",'concesión 2025'!#REF!)</f>
        <v>#REF!</v>
      </c>
      <c r="G63" s="455" t="e">
        <f>IF('concesión 2025'!#REF!="","",'concesión 2025'!#REF!)</f>
        <v>#REF!</v>
      </c>
      <c r="H63" s="456" t="e">
        <f>IF('concesión 2025'!#REF!="","",'concesión 2025'!#REF!)</f>
        <v>#REF!</v>
      </c>
      <c r="I63" s="347" t="e">
        <f>IF('concesión 2025'!#REF!="","",'concesión 2025'!#REF!)</f>
        <v>#REF!</v>
      </c>
      <c r="J63" s="347" t="e">
        <f>IF('concesión 2025'!#REF!="","",'concesión 2025'!#REF!)</f>
        <v>#REF!</v>
      </c>
      <c r="K63" s="451" t="e">
        <f>IF('concesión 2025'!#REF!="","",'concesión 2025'!#REF!)</f>
        <v>#REF!</v>
      </c>
      <c r="L63" s="457" t="e">
        <f>IF('concesión 2025'!#REF!="","",'concesión 2025'!#REF!)</f>
        <v>#REF!</v>
      </c>
      <c r="M63" s="347" t="e">
        <f>IF('concesión 2025'!#REF!="","",'concesión 2025'!#REF!)</f>
        <v>#REF!</v>
      </c>
      <c r="N63" s="347" t="e">
        <f>IF('concesión 2025'!#REF!="","",'concesión 2025'!#REF!)</f>
        <v>#REF!</v>
      </c>
      <c r="O63" s="451" t="e">
        <f>IF('concesión 2025'!#REF!="","",'concesión 2025'!#REF!)</f>
        <v>#REF!</v>
      </c>
      <c r="P63" s="458" t="e">
        <f>IF('concesión 2025'!#REF!="","",'concesión 2025'!#REF!)</f>
        <v>#REF!</v>
      </c>
      <c r="Q63" s="459" t="e">
        <f>IF('concesión 2025'!#REF!="","",'concesión 2025'!#REF!)</f>
        <v>#REF!</v>
      </c>
      <c r="R63" s="460" t="e">
        <f>IF('concesión 2025'!#REF!="","",'concesión 2025'!#REF!)</f>
        <v>#REF!</v>
      </c>
      <c r="S63" s="300"/>
      <c r="T63" s="437" t="e">
        <f>IF('concesión 2025'!#REF!="","",'concesión 2025'!#REF!)</f>
        <v>#REF!</v>
      </c>
      <c r="U63" s="438" t="e">
        <f>IF('concesión 2025'!#REF!="","",'concesión 2025'!#REF!)</f>
        <v>#REF!</v>
      </c>
      <c r="V63" s="439" t="e">
        <f>IF('concesión 2025'!#REF!="","",'concesión 2025'!#REF!)</f>
        <v>#REF!</v>
      </c>
      <c r="W63" s="439" t="e">
        <f>IF('concesión 2025'!#REF!="","",'concesión 2025'!#REF!)</f>
        <v>#REF!</v>
      </c>
      <c r="X63" s="440" t="e">
        <f>IF('concesión 2025'!#REF!="","",'concesión 2025'!#REF!)</f>
        <v>#REF!</v>
      </c>
      <c r="Y63" s="441" t="e">
        <f>IF('concesión 2025'!#REF!="","",'concesión 2025'!#REF!)</f>
        <v>#REF!</v>
      </c>
      <c r="Z63" s="442" t="e">
        <f>IF('concesión 2025'!#REF!="","",'concesión 2025'!#REF!)</f>
        <v>#REF!</v>
      </c>
      <c r="AA63" s="442" t="e">
        <f>IF('concesión 2025'!#REF!="","",'concesión 2025'!#REF!)</f>
        <v>#REF!</v>
      </c>
      <c r="AB63" s="443" t="e">
        <f>IF('concesión 2025'!#REF!="","",'concesión 2025'!#REF!)</f>
        <v>#REF!</v>
      </c>
      <c r="AC63" s="444" t="e">
        <f>IF('concesión 2025'!#REF!="","",'concesión 2025'!#REF!)</f>
        <v>#REF!</v>
      </c>
      <c r="AD63" s="445" t="e">
        <f>IF('concesión 2025'!#REF!="","",'concesión 2025'!#REF!)</f>
        <v>#REF!</v>
      </c>
      <c r="AE63" s="444" t="e">
        <f>IF('concesión 2025'!#REF!="","",'concesión 2025'!#REF!)</f>
        <v>#REF!</v>
      </c>
      <c r="AF63" s="461" t="e">
        <f>IF('concesión 2025'!#REF!="","",'concesión 2025'!#REF!)</f>
        <v>#REF!</v>
      </c>
      <c r="AG63" s="447" t="e">
        <f>IF(#REF!="","",#REF!)</f>
        <v>#REF!</v>
      </c>
      <c r="AH63" s="347" t="e">
        <f>IF(#REF!="","",#REF!)</f>
        <v>#REF!</v>
      </c>
      <c r="AI63" s="448" t="e">
        <f>IF(#REF!="","",#REF!)</f>
        <v>#REF!</v>
      </c>
      <c r="AJ63" s="449" t="e">
        <f>IF(#REF!="","",#REF!)</f>
        <v>#REF!</v>
      </c>
      <c r="AK63" s="450" t="e">
        <f t="shared" si="6"/>
        <v>#REF!</v>
      </c>
      <c r="AL63" s="447" t="e">
        <f>IF('xustificacion 2025'!#REF!="","",'xustificacion 2025'!#REF!)</f>
        <v>#REF!</v>
      </c>
      <c r="AM63" s="347" t="e">
        <f>IF('xustificacion 2025'!#REF!="","",'xustificacion 2025'!#REF!)</f>
        <v>#REF!</v>
      </c>
      <c r="AN63" s="451" t="e">
        <f>IF('xustificacion 2025'!#REF!="","",'xustificacion 2025'!#REF!)</f>
        <v>#REF!</v>
      </c>
      <c r="AO63" s="452" t="e">
        <f>IF('xustificacion 2025'!#REF!="","",'xustificacion 2025'!#REF!)</f>
        <v>#REF!</v>
      </c>
      <c r="AP63" s="450" t="e">
        <f t="shared" si="7"/>
        <v>#REF!</v>
      </c>
      <c r="AQ63" s="450" t="e">
        <f t="shared" si="8"/>
        <v>#REF!</v>
      </c>
      <c r="AR63" s="453" t="e">
        <f t="shared" si="9"/>
        <v>#REF!</v>
      </c>
      <c r="AS63" s="300"/>
    </row>
    <row r="64" spans="1:45" ht="24" customHeight="1" x14ac:dyDescent="0.25">
      <c r="A64" s="345" t="e">
        <f>IF('concesión 2025'!#REF!="","",'concesión 2025'!#REF!)</f>
        <v>#REF!</v>
      </c>
      <c r="B64" s="346" t="e">
        <f>IF('concesión 2025'!#REF!="","",'concesión 2025'!#REF!)</f>
        <v>#REF!</v>
      </c>
      <c r="C64" s="439" t="e">
        <f>IF('concesión 2025'!#REF!="","",'concesión 2025'!#REF!)</f>
        <v>#REF!</v>
      </c>
      <c r="D64" s="439" t="e">
        <f>IF('concesión 2025'!#REF!="","",'concesión 2025'!#REF!)</f>
        <v>#REF!</v>
      </c>
      <c r="E64" s="454" t="e">
        <f>IF('concesión 2025'!#REF!="","",'concesión 2025'!#REF!)</f>
        <v>#REF!</v>
      </c>
      <c r="F64" s="347" t="e">
        <f>IF('concesión 2025'!#REF!="","",'concesión 2025'!#REF!)</f>
        <v>#REF!</v>
      </c>
      <c r="G64" s="455" t="e">
        <f>IF('concesión 2025'!#REF!="","",'concesión 2025'!#REF!)</f>
        <v>#REF!</v>
      </c>
      <c r="H64" s="456" t="e">
        <f>IF('concesión 2025'!#REF!="","",'concesión 2025'!#REF!)</f>
        <v>#REF!</v>
      </c>
      <c r="I64" s="347" t="e">
        <f>IF('concesión 2025'!#REF!="","",'concesión 2025'!#REF!)</f>
        <v>#REF!</v>
      </c>
      <c r="J64" s="347" t="e">
        <f>IF('concesión 2025'!#REF!="","",'concesión 2025'!#REF!)</f>
        <v>#REF!</v>
      </c>
      <c r="K64" s="451" t="e">
        <f>IF('concesión 2025'!#REF!="","",'concesión 2025'!#REF!)</f>
        <v>#REF!</v>
      </c>
      <c r="L64" s="457" t="e">
        <f>IF('concesión 2025'!#REF!="","",'concesión 2025'!#REF!)</f>
        <v>#REF!</v>
      </c>
      <c r="M64" s="347" t="e">
        <f>IF('concesión 2025'!#REF!="","",'concesión 2025'!#REF!)</f>
        <v>#REF!</v>
      </c>
      <c r="N64" s="347" t="e">
        <f>IF('concesión 2025'!#REF!="","",'concesión 2025'!#REF!)</f>
        <v>#REF!</v>
      </c>
      <c r="O64" s="451" t="e">
        <f>IF('concesión 2025'!#REF!="","",'concesión 2025'!#REF!)</f>
        <v>#REF!</v>
      </c>
      <c r="P64" s="458" t="e">
        <f>IF('concesión 2025'!#REF!="","",'concesión 2025'!#REF!)</f>
        <v>#REF!</v>
      </c>
      <c r="Q64" s="459" t="e">
        <f>IF('concesión 2025'!#REF!="","",'concesión 2025'!#REF!)</f>
        <v>#REF!</v>
      </c>
      <c r="R64" s="460" t="e">
        <f>IF('concesión 2025'!#REF!="","",'concesión 2025'!#REF!)</f>
        <v>#REF!</v>
      </c>
      <c r="S64" s="300"/>
      <c r="T64" s="437" t="e">
        <f>IF('concesión 2025'!#REF!="","",'concesión 2025'!#REF!)</f>
        <v>#REF!</v>
      </c>
      <c r="U64" s="438" t="e">
        <f>IF('concesión 2025'!#REF!="","",'concesión 2025'!#REF!)</f>
        <v>#REF!</v>
      </c>
      <c r="V64" s="439" t="e">
        <f>IF('concesión 2025'!#REF!="","",'concesión 2025'!#REF!)</f>
        <v>#REF!</v>
      </c>
      <c r="W64" s="439" t="e">
        <f>IF('concesión 2025'!#REF!="","",'concesión 2025'!#REF!)</f>
        <v>#REF!</v>
      </c>
      <c r="X64" s="440" t="e">
        <f>IF('concesión 2025'!#REF!="","",'concesión 2025'!#REF!)</f>
        <v>#REF!</v>
      </c>
      <c r="Y64" s="441" t="e">
        <f>IF('concesión 2025'!#REF!="","",'concesión 2025'!#REF!)</f>
        <v>#REF!</v>
      </c>
      <c r="Z64" s="442" t="e">
        <f>IF('concesión 2025'!#REF!="","",'concesión 2025'!#REF!)</f>
        <v>#REF!</v>
      </c>
      <c r="AA64" s="442" t="e">
        <f>IF('concesión 2025'!#REF!="","",'concesión 2025'!#REF!)</f>
        <v>#REF!</v>
      </c>
      <c r="AB64" s="443" t="e">
        <f>IF('concesión 2025'!#REF!="","",'concesión 2025'!#REF!)</f>
        <v>#REF!</v>
      </c>
      <c r="AC64" s="444" t="e">
        <f>IF('concesión 2025'!#REF!="","",'concesión 2025'!#REF!)</f>
        <v>#REF!</v>
      </c>
      <c r="AD64" s="445" t="e">
        <f>IF('concesión 2025'!#REF!="","",'concesión 2025'!#REF!)</f>
        <v>#REF!</v>
      </c>
      <c r="AE64" s="444" t="e">
        <f>IF('concesión 2025'!#REF!="","",'concesión 2025'!#REF!)</f>
        <v>#REF!</v>
      </c>
      <c r="AF64" s="461" t="e">
        <f>IF('concesión 2025'!#REF!="","",'concesión 2025'!#REF!)</f>
        <v>#REF!</v>
      </c>
      <c r="AG64" s="447" t="e">
        <f>IF(#REF!="","",#REF!)</f>
        <v>#REF!</v>
      </c>
      <c r="AH64" s="347" t="e">
        <f>IF(#REF!="","",#REF!)</f>
        <v>#REF!</v>
      </c>
      <c r="AI64" s="448" t="e">
        <f>IF(#REF!="","",#REF!)</f>
        <v>#REF!</v>
      </c>
      <c r="AJ64" s="449" t="e">
        <f>IF(#REF!="","",#REF!)</f>
        <v>#REF!</v>
      </c>
      <c r="AK64" s="450" t="e">
        <f t="shared" si="6"/>
        <v>#REF!</v>
      </c>
      <c r="AL64" s="447" t="e">
        <f>IF('xustificacion 2025'!#REF!="","",'xustificacion 2025'!#REF!)</f>
        <v>#REF!</v>
      </c>
      <c r="AM64" s="347" t="e">
        <f>IF('xustificacion 2025'!#REF!="","",'xustificacion 2025'!#REF!)</f>
        <v>#REF!</v>
      </c>
      <c r="AN64" s="451" t="e">
        <f>IF('xustificacion 2025'!#REF!="","",'xustificacion 2025'!#REF!)</f>
        <v>#REF!</v>
      </c>
      <c r="AO64" s="452" t="e">
        <f>IF('xustificacion 2025'!#REF!="","",'xustificacion 2025'!#REF!)</f>
        <v>#REF!</v>
      </c>
      <c r="AP64" s="450" t="e">
        <f t="shared" si="7"/>
        <v>#REF!</v>
      </c>
      <c r="AQ64" s="450" t="e">
        <f t="shared" si="8"/>
        <v>#REF!</v>
      </c>
      <c r="AR64" s="453" t="e">
        <f t="shared" si="9"/>
        <v>#REF!</v>
      </c>
      <c r="AS64" s="300"/>
    </row>
    <row r="65" spans="1:45" ht="24" customHeight="1" x14ac:dyDescent="0.25">
      <c r="A65" s="345" t="e">
        <f>IF('concesión 2025'!#REF!="","",'concesión 2025'!#REF!)</f>
        <v>#REF!</v>
      </c>
      <c r="B65" s="346" t="e">
        <f>IF('concesión 2025'!#REF!="","",'concesión 2025'!#REF!)</f>
        <v>#REF!</v>
      </c>
      <c r="C65" s="439" t="e">
        <f>IF('concesión 2025'!#REF!="","",'concesión 2025'!#REF!)</f>
        <v>#REF!</v>
      </c>
      <c r="D65" s="439" t="e">
        <f>IF('concesión 2025'!#REF!="","",'concesión 2025'!#REF!)</f>
        <v>#REF!</v>
      </c>
      <c r="E65" s="454" t="e">
        <f>IF('concesión 2025'!#REF!="","",'concesión 2025'!#REF!)</f>
        <v>#REF!</v>
      </c>
      <c r="F65" s="347" t="e">
        <f>IF('concesión 2025'!#REF!="","",'concesión 2025'!#REF!)</f>
        <v>#REF!</v>
      </c>
      <c r="G65" s="455" t="e">
        <f>IF('concesión 2025'!#REF!="","",'concesión 2025'!#REF!)</f>
        <v>#REF!</v>
      </c>
      <c r="H65" s="456" t="e">
        <f>IF('concesión 2025'!#REF!="","",'concesión 2025'!#REF!)</f>
        <v>#REF!</v>
      </c>
      <c r="I65" s="347" t="e">
        <f>IF('concesión 2025'!#REF!="","",'concesión 2025'!#REF!)</f>
        <v>#REF!</v>
      </c>
      <c r="J65" s="347" t="e">
        <f>IF('concesión 2025'!#REF!="","",'concesión 2025'!#REF!)</f>
        <v>#REF!</v>
      </c>
      <c r="K65" s="451" t="e">
        <f>IF('concesión 2025'!#REF!="","",'concesión 2025'!#REF!)</f>
        <v>#REF!</v>
      </c>
      <c r="L65" s="457" t="e">
        <f>IF('concesión 2025'!#REF!="","",'concesión 2025'!#REF!)</f>
        <v>#REF!</v>
      </c>
      <c r="M65" s="347" t="e">
        <f>IF('concesión 2025'!#REF!="","",'concesión 2025'!#REF!)</f>
        <v>#REF!</v>
      </c>
      <c r="N65" s="347" t="e">
        <f>IF('concesión 2025'!#REF!="","",'concesión 2025'!#REF!)</f>
        <v>#REF!</v>
      </c>
      <c r="O65" s="451" t="e">
        <f>IF('concesión 2025'!#REF!="","",'concesión 2025'!#REF!)</f>
        <v>#REF!</v>
      </c>
      <c r="P65" s="458" t="e">
        <f>IF('concesión 2025'!#REF!="","",'concesión 2025'!#REF!)</f>
        <v>#REF!</v>
      </c>
      <c r="Q65" s="459" t="e">
        <f>IF('concesión 2025'!#REF!="","",'concesión 2025'!#REF!)</f>
        <v>#REF!</v>
      </c>
      <c r="R65" s="460" t="e">
        <f>IF('concesión 2025'!#REF!="","",'concesión 2025'!#REF!)</f>
        <v>#REF!</v>
      </c>
      <c r="S65" s="300"/>
      <c r="T65" s="437" t="e">
        <f>IF('concesión 2025'!#REF!="","",'concesión 2025'!#REF!)</f>
        <v>#REF!</v>
      </c>
      <c r="U65" s="438" t="e">
        <f>IF('concesión 2025'!#REF!="","",'concesión 2025'!#REF!)</f>
        <v>#REF!</v>
      </c>
      <c r="V65" s="439" t="e">
        <f>IF('concesión 2025'!#REF!="","",'concesión 2025'!#REF!)</f>
        <v>#REF!</v>
      </c>
      <c r="W65" s="439" t="e">
        <f>IF('concesión 2025'!#REF!="","",'concesión 2025'!#REF!)</f>
        <v>#REF!</v>
      </c>
      <c r="X65" s="440" t="e">
        <f>IF('concesión 2025'!#REF!="","",'concesión 2025'!#REF!)</f>
        <v>#REF!</v>
      </c>
      <c r="Y65" s="441" t="e">
        <f>IF('concesión 2025'!#REF!="","",'concesión 2025'!#REF!)</f>
        <v>#REF!</v>
      </c>
      <c r="Z65" s="442" t="e">
        <f>IF('concesión 2025'!#REF!="","",'concesión 2025'!#REF!)</f>
        <v>#REF!</v>
      </c>
      <c r="AA65" s="442" t="e">
        <f>IF('concesión 2025'!#REF!="","",'concesión 2025'!#REF!)</f>
        <v>#REF!</v>
      </c>
      <c r="AB65" s="443" t="e">
        <f>IF('concesión 2025'!#REF!="","",'concesión 2025'!#REF!)</f>
        <v>#REF!</v>
      </c>
      <c r="AC65" s="444" t="e">
        <f>IF('concesión 2025'!#REF!="","",'concesión 2025'!#REF!)</f>
        <v>#REF!</v>
      </c>
      <c r="AD65" s="445" t="e">
        <f>IF('concesión 2025'!#REF!="","",'concesión 2025'!#REF!)</f>
        <v>#REF!</v>
      </c>
      <c r="AE65" s="444" t="e">
        <f>IF('concesión 2025'!#REF!="","",'concesión 2025'!#REF!)</f>
        <v>#REF!</v>
      </c>
      <c r="AF65" s="461" t="e">
        <f>IF('concesión 2025'!#REF!="","",'concesión 2025'!#REF!)</f>
        <v>#REF!</v>
      </c>
      <c r="AG65" s="447" t="e">
        <f>IF(#REF!="","",#REF!)</f>
        <v>#REF!</v>
      </c>
      <c r="AH65" s="347" t="e">
        <f>IF(#REF!="","",#REF!)</f>
        <v>#REF!</v>
      </c>
      <c r="AI65" s="448" t="e">
        <f>IF(#REF!="","",#REF!)</f>
        <v>#REF!</v>
      </c>
      <c r="AJ65" s="449" t="e">
        <f>IF(#REF!="","",#REF!)</f>
        <v>#REF!</v>
      </c>
      <c r="AK65" s="450" t="e">
        <f t="shared" si="6"/>
        <v>#REF!</v>
      </c>
      <c r="AL65" s="447" t="e">
        <f>IF('xustificacion 2025'!#REF!="","",'xustificacion 2025'!#REF!)</f>
        <v>#REF!</v>
      </c>
      <c r="AM65" s="347" t="e">
        <f>IF('xustificacion 2025'!#REF!="","",'xustificacion 2025'!#REF!)</f>
        <v>#REF!</v>
      </c>
      <c r="AN65" s="451" t="e">
        <f>IF('xustificacion 2025'!#REF!="","",'xustificacion 2025'!#REF!)</f>
        <v>#REF!</v>
      </c>
      <c r="AO65" s="452" t="e">
        <f>IF('xustificacion 2025'!#REF!="","",'xustificacion 2025'!#REF!)</f>
        <v>#REF!</v>
      </c>
      <c r="AP65" s="450" t="e">
        <f t="shared" si="7"/>
        <v>#REF!</v>
      </c>
      <c r="AQ65" s="450" t="e">
        <f t="shared" si="8"/>
        <v>#REF!</v>
      </c>
      <c r="AR65" s="453" t="e">
        <f t="shared" si="9"/>
        <v>#REF!</v>
      </c>
      <c r="AS65" s="300"/>
    </row>
    <row r="66" spans="1:45" ht="24" customHeight="1" x14ac:dyDescent="0.25">
      <c r="A66" s="345" t="e">
        <f>IF('concesión 2025'!#REF!="","",'concesión 2025'!#REF!)</f>
        <v>#REF!</v>
      </c>
      <c r="B66" s="346" t="e">
        <f>IF('concesión 2025'!#REF!="","",'concesión 2025'!#REF!)</f>
        <v>#REF!</v>
      </c>
      <c r="C66" s="439" t="e">
        <f>IF('concesión 2025'!#REF!="","",'concesión 2025'!#REF!)</f>
        <v>#REF!</v>
      </c>
      <c r="D66" s="439" t="e">
        <f>IF('concesión 2025'!#REF!="","",'concesión 2025'!#REF!)</f>
        <v>#REF!</v>
      </c>
      <c r="E66" s="454" t="e">
        <f>IF('concesión 2025'!#REF!="","",'concesión 2025'!#REF!)</f>
        <v>#REF!</v>
      </c>
      <c r="F66" s="347" t="e">
        <f>IF('concesión 2025'!#REF!="","",'concesión 2025'!#REF!)</f>
        <v>#REF!</v>
      </c>
      <c r="G66" s="455" t="e">
        <f>IF('concesión 2025'!#REF!="","",'concesión 2025'!#REF!)</f>
        <v>#REF!</v>
      </c>
      <c r="H66" s="456" t="e">
        <f>IF('concesión 2025'!#REF!="","",'concesión 2025'!#REF!)</f>
        <v>#REF!</v>
      </c>
      <c r="I66" s="347" t="e">
        <f>IF('concesión 2025'!#REF!="","",'concesión 2025'!#REF!)</f>
        <v>#REF!</v>
      </c>
      <c r="J66" s="347" t="e">
        <f>IF('concesión 2025'!#REF!="","",'concesión 2025'!#REF!)</f>
        <v>#REF!</v>
      </c>
      <c r="K66" s="451" t="e">
        <f>IF('concesión 2025'!#REF!="","",'concesión 2025'!#REF!)</f>
        <v>#REF!</v>
      </c>
      <c r="L66" s="457" t="e">
        <f>IF('concesión 2025'!#REF!="","",'concesión 2025'!#REF!)</f>
        <v>#REF!</v>
      </c>
      <c r="M66" s="347" t="e">
        <f>IF('concesión 2025'!#REF!="","",'concesión 2025'!#REF!)</f>
        <v>#REF!</v>
      </c>
      <c r="N66" s="347" t="e">
        <f>IF('concesión 2025'!#REF!="","",'concesión 2025'!#REF!)</f>
        <v>#REF!</v>
      </c>
      <c r="O66" s="451" t="e">
        <f>IF('concesión 2025'!#REF!="","",'concesión 2025'!#REF!)</f>
        <v>#REF!</v>
      </c>
      <c r="P66" s="458" t="e">
        <f>IF('concesión 2025'!#REF!="","",'concesión 2025'!#REF!)</f>
        <v>#REF!</v>
      </c>
      <c r="Q66" s="459" t="e">
        <f>IF('concesión 2025'!#REF!="","",'concesión 2025'!#REF!)</f>
        <v>#REF!</v>
      </c>
      <c r="R66" s="460" t="e">
        <f>IF('concesión 2025'!#REF!="","",'concesión 2025'!#REF!)</f>
        <v>#REF!</v>
      </c>
      <c r="S66" s="300"/>
      <c r="T66" s="437" t="e">
        <f>IF('concesión 2025'!#REF!="","",'concesión 2025'!#REF!)</f>
        <v>#REF!</v>
      </c>
      <c r="U66" s="438" t="e">
        <f>IF('concesión 2025'!#REF!="","",'concesión 2025'!#REF!)</f>
        <v>#REF!</v>
      </c>
      <c r="V66" s="439" t="e">
        <f>IF('concesión 2025'!#REF!="","",'concesión 2025'!#REF!)</f>
        <v>#REF!</v>
      </c>
      <c r="W66" s="439" t="e">
        <f>IF('concesión 2025'!#REF!="","",'concesión 2025'!#REF!)</f>
        <v>#REF!</v>
      </c>
      <c r="X66" s="440" t="e">
        <f>IF('concesión 2025'!#REF!="","",'concesión 2025'!#REF!)</f>
        <v>#REF!</v>
      </c>
      <c r="Y66" s="441" t="e">
        <f>IF('concesión 2025'!#REF!="","",'concesión 2025'!#REF!)</f>
        <v>#REF!</v>
      </c>
      <c r="Z66" s="442" t="e">
        <f>IF('concesión 2025'!#REF!="","",'concesión 2025'!#REF!)</f>
        <v>#REF!</v>
      </c>
      <c r="AA66" s="442" t="e">
        <f>IF('concesión 2025'!#REF!="","",'concesión 2025'!#REF!)</f>
        <v>#REF!</v>
      </c>
      <c r="AB66" s="443" t="e">
        <f>IF('concesión 2025'!#REF!="","",'concesión 2025'!#REF!)</f>
        <v>#REF!</v>
      </c>
      <c r="AC66" s="444" t="e">
        <f>IF('concesión 2025'!#REF!="","",'concesión 2025'!#REF!)</f>
        <v>#REF!</v>
      </c>
      <c r="AD66" s="445" t="e">
        <f>IF('concesión 2025'!#REF!="","",'concesión 2025'!#REF!)</f>
        <v>#REF!</v>
      </c>
      <c r="AE66" s="444" t="e">
        <f>IF('concesión 2025'!#REF!="","",'concesión 2025'!#REF!)</f>
        <v>#REF!</v>
      </c>
      <c r="AF66" s="461" t="e">
        <f>IF('concesión 2025'!#REF!="","",'concesión 2025'!#REF!)</f>
        <v>#REF!</v>
      </c>
      <c r="AG66" s="447" t="e">
        <f>IF(#REF!="","",#REF!)</f>
        <v>#REF!</v>
      </c>
      <c r="AH66" s="347" t="e">
        <f>IF(#REF!="","",#REF!)</f>
        <v>#REF!</v>
      </c>
      <c r="AI66" s="448" t="e">
        <f>IF(#REF!="","",#REF!)</f>
        <v>#REF!</v>
      </c>
      <c r="AJ66" s="449" t="e">
        <f>IF(#REF!="","",#REF!)</f>
        <v>#REF!</v>
      </c>
      <c r="AK66" s="450" t="e">
        <f t="shared" si="6"/>
        <v>#REF!</v>
      </c>
      <c r="AL66" s="447" t="e">
        <v>#VALUE!</v>
      </c>
      <c r="AM66" s="347" t="e">
        <v>#VALUE!</v>
      </c>
      <c r="AN66" s="451" t="e">
        <v>#VALUE!</v>
      </c>
      <c r="AO66" s="452" t="e">
        <v>#VALUE!</v>
      </c>
      <c r="AP66" s="450" t="e">
        <f t="shared" si="7"/>
        <v>#VALUE!</v>
      </c>
      <c r="AQ66" s="450" t="e">
        <f t="shared" si="8"/>
        <v>#REF!</v>
      </c>
      <c r="AR66" s="453" t="e">
        <f t="shared" si="9"/>
        <v>#REF!</v>
      </c>
      <c r="AS66" s="300"/>
    </row>
    <row r="67" spans="1:45" ht="24" customHeight="1" x14ac:dyDescent="0.25">
      <c r="A67" s="345" t="e">
        <f>IF('concesión 2025'!#REF!="","",'concesión 2025'!#REF!)</f>
        <v>#REF!</v>
      </c>
      <c r="B67" s="346" t="e">
        <f>IF('concesión 2025'!#REF!="","",'concesión 2025'!#REF!)</f>
        <v>#REF!</v>
      </c>
      <c r="C67" s="439" t="e">
        <f>IF('concesión 2025'!#REF!="","",'concesión 2025'!#REF!)</f>
        <v>#REF!</v>
      </c>
      <c r="D67" s="439" t="e">
        <f>IF('concesión 2025'!#REF!="","",'concesión 2025'!#REF!)</f>
        <v>#REF!</v>
      </c>
      <c r="E67" s="454" t="e">
        <f>IF('concesión 2025'!#REF!="","",'concesión 2025'!#REF!)</f>
        <v>#REF!</v>
      </c>
      <c r="F67" s="347" t="e">
        <f>IF('concesión 2025'!#REF!="","",'concesión 2025'!#REF!)</f>
        <v>#REF!</v>
      </c>
      <c r="G67" s="455" t="e">
        <f>IF('concesión 2025'!#REF!="","",'concesión 2025'!#REF!)</f>
        <v>#REF!</v>
      </c>
      <c r="H67" s="456" t="e">
        <f>IF('concesión 2025'!#REF!="","",'concesión 2025'!#REF!)</f>
        <v>#REF!</v>
      </c>
      <c r="I67" s="347" t="e">
        <f>IF('concesión 2025'!#REF!="","",'concesión 2025'!#REF!)</f>
        <v>#REF!</v>
      </c>
      <c r="J67" s="347" t="e">
        <f>IF('concesión 2025'!#REF!="","",'concesión 2025'!#REF!)</f>
        <v>#REF!</v>
      </c>
      <c r="K67" s="451" t="e">
        <f>IF('concesión 2025'!#REF!="","",'concesión 2025'!#REF!)</f>
        <v>#REF!</v>
      </c>
      <c r="L67" s="457" t="e">
        <f>IF('concesión 2025'!#REF!="","",'concesión 2025'!#REF!)</f>
        <v>#REF!</v>
      </c>
      <c r="M67" s="347" t="e">
        <f>IF('concesión 2025'!#REF!="","",'concesión 2025'!#REF!)</f>
        <v>#REF!</v>
      </c>
      <c r="N67" s="347" t="e">
        <f>IF('concesión 2025'!#REF!="","",'concesión 2025'!#REF!)</f>
        <v>#REF!</v>
      </c>
      <c r="O67" s="451" t="e">
        <f>IF('concesión 2025'!#REF!="","",'concesión 2025'!#REF!)</f>
        <v>#REF!</v>
      </c>
      <c r="P67" s="458" t="e">
        <f>IF('concesión 2025'!#REF!="","",'concesión 2025'!#REF!)</f>
        <v>#REF!</v>
      </c>
      <c r="Q67" s="459" t="e">
        <f>IF('concesión 2025'!#REF!="","",'concesión 2025'!#REF!)</f>
        <v>#REF!</v>
      </c>
      <c r="R67" s="460" t="e">
        <f>IF('concesión 2025'!#REF!="","",'concesión 2025'!#REF!)</f>
        <v>#REF!</v>
      </c>
      <c r="S67" s="300"/>
      <c r="T67" s="437" t="e">
        <f>IF('concesión 2025'!#REF!="","",'concesión 2025'!#REF!)</f>
        <v>#REF!</v>
      </c>
      <c r="U67" s="438" t="e">
        <f>IF('concesión 2025'!#REF!="","",'concesión 2025'!#REF!)</f>
        <v>#REF!</v>
      </c>
      <c r="V67" s="439" t="e">
        <f>IF('concesión 2025'!#REF!="","",'concesión 2025'!#REF!)</f>
        <v>#REF!</v>
      </c>
      <c r="W67" s="439" t="e">
        <f>IF('concesión 2025'!#REF!="","",'concesión 2025'!#REF!)</f>
        <v>#REF!</v>
      </c>
      <c r="X67" s="440" t="e">
        <f>IF('concesión 2025'!#REF!="","",'concesión 2025'!#REF!)</f>
        <v>#REF!</v>
      </c>
      <c r="Y67" s="441" t="e">
        <f>IF('concesión 2025'!#REF!="","",'concesión 2025'!#REF!)</f>
        <v>#REF!</v>
      </c>
      <c r="Z67" s="442" t="e">
        <f>IF('concesión 2025'!#REF!="","",'concesión 2025'!#REF!)</f>
        <v>#REF!</v>
      </c>
      <c r="AA67" s="442" t="e">
        <f>IF('concesión 2025'!#REF!="","",'concesión 2025'!#REF!)</f>
        <v>#REF!</v>
      </c>
      <c r="AB67" s="443" t="e">
        <f>IF('concesión 2025'!#REF!="","",'concesión 2025'!#REF!)</f>
        <v>#REF!</v>
      </c>
      <c r="AC67" s="444" t="e">
        <f>IF('concesión 2025'!#REF!="","",'concesión 2025'!#REF!)</f>
        <v>#REF!</v>
      </c>
      <c r="AD67" s="445" t="e">
        <f>IF('concesión 2025'!#REF!="","",'concesión 2025'!#REF!)</f>
        <v>#REF!</v>
      </c>
      <c r="AE67" s="444" t="e">
        <f>IF('concesión 2025'!#REF!="","",'concesión 2025'!#REF!)</f>
        <v>#REF!</v>
      </c>
      <c r="AF67" s="461" t="e">
        <f>IF('concesión 2025'!#REF!="","",'concesión 2025'!#REF!)</f>
        <v>#REF!</v>
      </c>
      <c r="AG67" s="447" t="e">
        <f>IF(#REF!="","",#REF!)</f>
        <v>#REF!</v>
      </c>
      <c r="AH67" s="347" t="e">
        <f>IF(#REF!="","",#REF!)</f>
        <v>#REF!</v>
      </c>
      <c r="AI67" s="448" t="e">
        <f>IF(#REF!="","",#REF!)</f>
        <v>#REF!</v>
      </c>
      <c r="AJ67" s="449" t="e">
        <f>IF(#REF!="","",#REF!)</f>
        <v>#REF!</v>
      </c>
      <c r="AK67" s="450" t="e">
        <f t="shared" si="6"/>
        <v>#REF!</v>
      </c>
      <c r="AL67" s="447" t="e">
        <v>#VALUE!</v>
      </c>
      <c r="AM67" s="347" t="e">
        <v>#VALUE!</v>
      </c>
      <c r="AN67" s="451" t="e">
        <v>#VALUE!</v>
      </c>
      <c r="AO67" s="452" t="e">
        <v>#VALUE!</v>
      </c>
      <c r="AP67" s="450" t="e">
        <f t="shared" si="7"/>
        <v>#VALUE!</v>
      </c>
      <c r="AQ67" s="450" t="e">
        <f t="shared" si="8"/>
        <v>#REF!</v>
      </c>
      <c r="AR67" s="453" t="e">
        <f t="shared" si="9"/>
        <v>#REF!</v>
      </c>
      <c r="AS67" s="300"/>
    </row>
    <row r="68" spans="1:45" ht="24" customHeight="1" x14ac:dyDescent="0.25">
      <c r="A68" s="345" t="e">
        <f>IF('concesión 2025'!#REF!="","",'concesión 2025'!#REF!)</f>
        <v>#REF!</v>
      </c>
      <c r="B68" s="346" t="e">
        <f>IF('concesión 2025'!#REF!="","",'concesión 2025'!#REF!)</f>
        <v>#REF!</v>
      </c>
      <c r="C68" s="439" t="e">
        <f>IF('concesión 2025'!#REF!="","",'concesión 2025'!#REF!)</f>
        <v>#REF!</v>
      </c>
      <c r="D68" s="439" t="e">
        <f>IF('concesión 2025'!#REF!="","",'concesión 2025'!#REF!)</f>
        <v>#REF!</v>
      </c>
      <c r="E68" s="454" t="e">
        <f>IF('concesión 2025'!#REF!="","",'concesión 2025'!#REF!)</f>
        <v>#REF!</v>
      </c>
      <c r="F68" s="347" t="e">
        <f>IF('concesión 2025'!#REF!="","",'concesión 2025'!#REF!)</f>
        <v>#REF!</v>
      </c>
      <c r="G68" s="455" t="e">
        <f>IF('concesión 2025'!#REF!="","",'concesión 2025'!#REF!)</f>
        <v>#REF!</v>
      </c>
      <c r="H68" s="456" t="e">
        <f>IF('concesión 2025'!#REF!="","",'concesión 2025'!#REF!)</f>
        <v>#REF!</v>
      </c>
      <c r="I68" s="347" t="e">
        <f>IF('concesión 2025'!#REF!="","",'concesión 2025'!#REF!)</f>
        <v>#REF!</v>
      </c>
      <c r="J68" s="347" t="e">
        <f>IF('concesión 2025'!#REF!="","",'concesión 2025'!#REF!)</f>
        <v>#REF!</v>
      </c>
      <c r="K68" s="451" t="e">
        <f>IF('concesión 2025'!#REF!="","",'concesión 2025'!#REF!)</f>
        <v>#REF!</v>
      </c>
      <c r="L68" s="457" t="e">
        <f>IF('concesión 2025'!#REF!="","",'concesión 2025'!#REF!)</f>
        <v>#REF!</v>
      </c>
      <c r="M68" s="347" t="e">
        <f>IF('concesión 2025'!#REF!="","",'concesión 2025'!#REF!)</f>
        <v>#REF!</v>
      </c>
      <c r="N68" s="347" t="e">
        <f>IF('concesión 2025'!#REF!="","",'concesión 2025'!#REF!)</f>
        <v>#REF!</v>
      </c>
      <c r="O68" s="451" t="e">
        <f>IF('concesión 2025'!#REF!="","",'concesión 2025'!#REF!)</f>
        <v>#REF!</v>
      </c>
      <c r="P68" s="458" t="e">
        <f>IF('concesión 2025'!#REF!="","",'concesión 2025'!#REF!)</f>
        <v>#REF!</v>
      </c>
      <c r="Q68" s="459" t="e">
        <f>IF('concesión 2025'!#REF!="","",'concesión 2025'!#REF!)</f>
        <v>#REF!</v>
      </c>
      <c r="R68" s="460" t="e">
        <f>IF('concesión 2025'!#REF!="","",'concesión 2025'!#REF!)</f>
        <v>#REF!</v>
      </c>
      <c r="S68" s="300"/>
      <c r="T68" s="437" t="e">
        <f>IF('concesión 2025'!#REF!="","",'concesión 2025'!#REF!)</f>
        <v>#REF!</v>
      </c>
      <c r="U68" s="438" t="e">
        <f>IF('concesión 2025'!#REF!="","",'concesión 2025'!#REF!)</f>
        <v>#REF!</v>
      </c>
      <c r="V68" s="439" t="e">
        <f>IF('concesión 2025'!#REF!="","",'concesión 2025'!#REF!)</f>
        <v>#REF!</v>
      </c>
      <c r="W68" s="439" t="e">
        <f>IF('concesión 2025'!#REF!="","",'concesión 2025'!#REF!)</f>
        <v>#REF!</v>
      </c>
      <c r="X68" s="440" t="e">
        <f>IF('concesión 2025'!#REF!="","",'concesión 2025'!#REF!)</f>
        <v>#REF!</v>
      </c>
      <c r="Y68" s="441" t="e">
        <f>IF('concesión 2025'!#REF!="","",'concesión 2025'!#REF!)</f>
        <v>#REF!</v>
      </c>
      <c r="Z68" s="442" t="e">
        <f>IF('concesión 2025'!#REF!="","",'concesión 2025'!#REF!)</f>
        <v>#REF!</v>
      </c>
      <c r="AA68" s="442" t="e">
        <f>IF('concesión 2025'!#REF!="","",'concesión 2025'!#REF!)</f>
        <v>#REF!</v>
      </c>
      <c r="AB68" s="443" t="e">
        <f>IF('concesión 2025'!#REF!="","",'concesión 2025'!#REF!)</f>
        <v>#REF!</v>
      </c>
      <c r="AC68" s="444" t="e">
        <f>IF('concesión 2025'!#REF!="","",'concesión 2025'!#REF!)</f>
        <v>#REF!</v>
      </c>
      <c r="AD68" s="445" t="e">
        <f>IF('concesión 2025'!#REF!="","",'concesión 2025'!#REF!)</f>
        <v>#REF!</v>
      </c>
      <c r="AE68" s="444" t="e">
        <f>IF('concesión 2025'!#REF!="","",'concesión 2025'!#REF!)</f>
        <v>#REF!</v>
      </c>
      <c r="AF68" s="461" t="e">
        <f>IF('concesión 2025'!#REF!="","",'concesión 2025'!#REF!)</f>
        <v>#REF!</v>
      </c>
      <c r="AG68" s="447" t="e">
        <f>IF(#REF!="","",#REF!)</f>
        <v>#REF!</v>
      </c>
      <c r="AH68" s="347" t="e">
        <f>IF(#REF!="","",#REF!)</f>
        <v>#REF!</v>
      </c>
      <c r="AI68" s="448" t="e">
        <f>IF(#REF!="","",#REF!)</f>
        <v>#REF!</v>
      </c>
      <c r="AJ68" s="449" t="e">
        <f>IF(#REF!="","",#REF!)</f>
        <v>#REF!</v>
      </c>
      <c r="AK68" s="450" t="e">
        <f t="shared" si="6"/>
        <v>#REF!</v>
      </c>
      <c r="AL68" s="447" t="e">
        <v>#VALUE!</v>
      </c>
      <c r="AM68" s="347" t="e">
        <v>#VALUE!</v>
      </c>
      <c r="AN68" s="451" t="e">
        <v>#VALUE!</v>
      </c>
      <c r="AO68" s="452" t="e">
        <v>#VALUE!</v>
      </c>
      <c r="AP68" s="450" t="e">
        <f t="shared" si="7"/>
        <v>#VALUE!</v>
      </c>
      <c r="AQ68" s="450" t="e">
        <f t="shared" si="8"/>
        <v>#REF!</v>
      </c>
      <c r="AR68" s="453" t="e">
        <f t="shared" si="9"/>
        <v>#REF!</v>
      </c>
      <c r="AS68" s="300"/>
    </row>
    <row r="69" spans="1:45" ht="24" customHeight="1" x14ac:dyDescent="0.25">
      <c r="A69" s="345" t="e">
        <f>IF('concesión 2025'!#REF!="","",'concesión 2025'!#REF!)</f>
        <v>#REF!</v>
      </c>
      <c r="B69" s="346" t="e">
        <f>IF('concesión 2025'!#REF!="","",'concesión 2025'!#REF!)</f>
        <v>#REF!</v>
      </c>
      <c r="C69" s="439" t="e">
        <f>IF('concesión 2025'!#REF!="","",'concesión 2025'!#REF!)</f>
        <v>#REF!</v>
      </c>
      <c r="D69" s="439" t="e">
        <f>IF('concesión 2025'!#REF!="","",'concesión 2025'!#REF!)</f>
        <v>#REF!</v>
      </c>
      <c r="E69" s="454" t="e">
        <f>IF('concesión 2025'!#REF!="","",'concesión 2025'!#REF!)</f>
        <v>#REF!</v>
      </c>
      <c r="F69" s="347" t="e">
        <f>IF('concesión 2025'!#REF!="","",'concesión 2025'!#REF!)</f>
        <v>#REF!</v>
      </c>
      <c r="G69" s="455" t="e">
        <f>IF('concesión 2025'!#REF!="","",'concesión 2025'!#REF!)</f>
        <v>#REF!</v>
      </c>
      <c r="H69" s="456" t="e">
        <f>IF('concesión 2025'!#REF!="","",'concesión 2025'!#REF!)</f>
        <v>#REF!</v>
      </c>
      <c r="I69" s="347" t="e">
        <f>IF('concesión 2025'!#REF!="","",'concesión 2025'!#REF!)</f>
        <v>#REF!</v>
      </c>
      <c r="J69" s="347" t="e">
        <f>IF('concesión 2025'!#REF!="","",'concesión 2025'!#REF!)</f>
        <v>#REF!</v>
      </c>
      <c r="K69" s="451" t="e">
        <f>IF('concesión 2025'!#REF!="","",'concesión 2025'!#REF!)</f>
        <v>#REF!</v>
      </c>
      <c r="L69" s="457" t="e">
        <f>IF('concesión 2025'!#REF!="","",'concesión 2025'!#REF!)</f>
        <v>#REF!</v>
      </c>
      <c r="M69" s="347" t="e">
        <f>IF('concesión 2025'!#REF!="","",'concesión 2025'!#REF!)</f>
        <v>#REF!</v>
      </c>
      <c r="N69" s="347" t="e">
        <f>IF('concesión 2025'!#REF!="","",'concesión 2025'!#REF!)</f>
        <v>#REF!</v>
      </c>
      <c r="O69" s="451" t="e">
        <f>IF('concesión 2025'!#REF!="","",'concesión 2025'!#REF!)</f>
        <v>#REF!</v>
      </c>
      <c r="P69" s="458" t="e">
        <f>IF('concesión 2025'!#REF!="","",'concesión 2025'!#REF!)</f>
        <v>#REF!</v>
      </c>
      <c r="Q69" s="459" t="e">
        <f>IF('concesión 2025'!#REF!="","",'concesión 2025'!#REF!)</f>
        <v>#REF!</v>
      </c>
      <c r="R69" s="460" t="e">
        <f>IF('concesión 2025'!#REF!="","",'concesión 2025'!#REF!)</f>
        <v>#REF!</v>
      </c>
      <c r="S69" s="300"/>
      <c r="T69" s="437" t="e">
        <f>IF('concesión 2025'!#REF!="","",'concesión 2025'!#REF!)</f>
        <v>#REF!</v>
      </c>
      <c r="U69" s="438" t="e">
        <f>IF('concesión 2025'!#REF!="","",'concesión 2025'!#REF!)</f>
        <v>#REF!</v>
      </c>
      <c r="V69" s="439" t="e">
        <f>IF('concesión 2025'!#REF!="","",'concesión 2025'!#REF!)</f>
        <v>#REF!</v>
      </c>
      <c r="W69" s="439" t="e">
        <f>IF('concesión 2025'!#REF!="","",'concesión 2025'!#REF!)</f>
        <v>#REF!</v>
      </c>
      <c r="X69" s="440" t="e">
        <f>IF('concesión 2025'!#REF!="","",'concesión 2025'!#REF!)</f>
        <v>#REF!</v>
      </c>
      <c r="Y69" s="441" t="e">
        <f>IF('concesión 2025'!#REF!="","",'concesión 2025'!#REF!)</f>
        <v>#REF!</v>
      </c>
      <c r="Z69" s="442" t="e">
        <f>IF('concesión 2025'!#REF!="","",'concesión 2025'!#REF!)</f>
        <v>#REF!</v>
      </c>
      <c r="AA69" s="442" t="e">
        <f>IF('concesión 2025'!#REF!="","",'concesión 2025'!#REF!)</f>
        <v>#REF!</v>
      </c>
      <c r="AB69" s="443" t="e">
        <f>IF('concesión 2025'!#REF!="","",'concesión 2025'!#REF!)</f>
        <v>#REF!</v>
      </c>
      <c r="AC69" s="444" t="e">
        <f>IF('concesión 2025'!#REF!="","",'concesión 2025'!#REF!)</f>
        <v>#REF!</v>
      </c>
      <c r="AD69" s="445" t="e">
        <f>IF('concesión 2025'!#REF!="","",'concesión 2025'!#REF!)</f>
        <v>#REF!</v>
      </c>
      <c r="AE69" s="444" t="e">
        <f>IF('concesión 2025'!#REF!="","",'concesión 2025'!#REF!)</f>
        <v>#REF!</v>
      </c>
      <c r="AF69" s="461" t="e">
        <f>IF('concesión 2025'!#REF!="","",'concesión 2025'!#REF!)</f>
        <v>#REF!</v>
      </c>
      <c r="AG69" s="447" t="e">
        <f>IF(#REF!="","",#REF!)</f>
        <v>#REF!</v>
      </c>
      <c r="AH69" s="347" t="e">
        <f>IF(#REF!="","",#REF!)</f>
        <v>#REF!</v>
      </c>
      <c r="AI69" s="448" t="e">
        <f>IF(#REF!="","",#REF!)</f>
        <v>#REF!</v>
      </c>
      <c r="AJ69" s="449" t="e">
        <f>IF(#REF!="","",#REF!)</f>
        <v>#REF!</v>
      </c>
      <c r="AK69" s="450" t="e">
        <f t="shared" si="6"/>
        <v>#REF!</v>
      </c>
      <c r="AL69" s="447" t="e">
        <v>#VALUE!</v>
      </c>
      <c r="AM69" s="347" t="e">
        <v>#VALUE!</v>
      </c>
      <c r="AN69" s="451" t="e">
        <v>#VALUE!</v>
      </c>
      <c r="AO69" s="452" t="e">
        <v>#VALUE!</v>
      </c>
      <c r="AP69" s="450" t="e">
        <f t="shared" si="7"/>
        <v>#VALUE!</v>
      </c>
      <c r="AQ69" s="450" t="e">
        <f t="shared" si="8"/>
        <v>#REF!</v>
      </c>
      <c r="AR69" s="453" t="e">
        <f t="shared" si="9"/>
        <v>#REF!</v>
      </c>
      <c r="AS69" s="300"/>
    </row>
    <row r="70" spans="1:45" ht="24" customHeight="1" x14ac:dyDescent="0.25">
      <c r="A70" s="345" t="e">
        <f>IF('concesión 2025'!#REF!="","",'concesión 2025'!#REF!)</f>
        <v>#REF!</v>
      </c>
      <c r="B70" s="346" t="e">
        <f>IF('concesión 2025'!#REF!="","",'concesión 2025'!#REF!)</f>
        <v>#REF!</v>
      </c>
      <c r="C70" s="439" t="e">
        <f>IF('concesión 2025'!#REF!="","",'concesión 2025'!#REF!)</f>
        <v>#REF!</v>
      </c>
      <c r="D70" s="439" t="e">
        <f>IF('concesión 2025'!#REF!="","",'concesión 2025'!#REF!)</f>
        <v>#REF!</v>
      </c>
      <c r="E70" s="454" t="e">
        <f>IF('concesión 2025'!#REF!="","",'concesión 2025'!#REF!)</f>
        <v>#REF!</v>
      </c>
      <c r="F70" s="347" t="e">
        <f>IF('concesión 2025'!#REF!="","",'concesión 2025'!#REF!)</f>
        <v>#REF!</v>
      </c>
      <c r="G70" s="455" t="e">
        <f>IF('concesión 2025'!#REF!="","",'concesión 2025'!#REF!)</f>
        <v>#REF!</v>
      </c>
      <c r="H70" s="456" t="e">
        <f>IF('concesión 2025'!#REF!="","",'concesión 2025'!#REF!)</f>
        <v>#REF!</v>
      </c>
      <c r="I70" s="347" t="e">
        <f>IF('concesión 2025'!#REF!="","",'concesión 2025'!#REF!)</f>
        <v>#REF!</v>
      </c>
      <c r="J70" s="347" t="e">
        <f>IF('concesión 2025'!#REF!="","",'concesión 2025'!#REF!)</f>
        <v>#REF!</v>
      </c>
      <c r="K70" s="451" t="e">
        <f>IF('concesión 2025'!#REF!="","",'concesión 2025'!#REF!)</f>
        <v>#REF!</v>
      </c>
      <c r="L70" s="457" t="e">
        <f>IF('concesión 2025'!#REF!="","",'concesión 2025'!#REF!)</f>
        <v>#REF!</v>
      </c>
      <c r="M70" s="347" t="e">
        <f>IF('concesión 2025'!#REF!="","",'concesión 2025'!#REF!)</f>
        <v>#REF!</v>
      </c>
      <c r="N70" s="347" t="e">
        <f>IF('concesión 2025'!#REF!="","",'concesión 2025'!#REF!)</f>
        <v>#REF!</v>
      </c>
      <c r="O70" s="451" t="e">
        <f>IF('concesión 2025'!#REF!="","",'concesión 2025'!#REF!)</f>
        <v>#REF!</v>
      </c>
      <c r="P70" s="458" t="e">
        <f>IF('concesión 2025'!#REF!="","",'concesión 2025'!#REF!)</f>
        <v>#REF!</v>
      </c>
      <c r="Q70" s="459" t="e">
        <f>IF('concesión 2025'!#REF!="","",'concesión 2025'!#REF!)</f>
        <v>#REF!</v>
      </c>
      <c r="R70" s="460" t="e">
        <f>IF('concesión 2025'!#REF!="","",'concesión 2025'!#REF!)</f>
        <v>#REF!</v>
      </c>
      <c r="S70" s="300"/>
      <c r="T70" s="437" t="e">
        <f>IF('concesión 2025'!#REF!="","",'concesión 2025'!#REF!)</f>
        <v>#REF!</v>
      </c>
      <c r="U70" s="438" t="e">
        <f>IF('concesión 2025'!#REF!="","",'concesión 2025'!#REF!)</f>
        <v>#REF!</v>
      </c>
      <c r="V70" s="439" t="e">
        <f>IF('concesión 2025'!#REF!="","",'concesión 2025'!#REF!)</f>
        <v>#REF!</v>
      </c>
      <c r="W70" s="439" t="e">
        <f>IF('concesión 2025'!#REF!="","",'concesión 2025'!#REF!)</f>
        <v>#REF!</v>
      </c>
      <c r="X70" s="440" t="e">
        <f>IF('concesión 2025'!#REF!="","",'concesión 2025'!#REF!)</f>
        <v>#REF!</v>
      </c>
      <c r="Y70" s="441" t="e">
        <f>IF('concesión 2025'!#REF!="","",'concesión 2025'!#REF!)</f>
        <v>#REF!</v>
      </c>
      <c r="Z70" s="442" t="e">
        <f>IF('concesión 2025'!#REF!="","",'concesión 2025'!#REF!)</f>
        <v>#REF!</v>
      </c>
      <c r="AA70" s="442" t="e">
        <f>IF('concesión 2025'!#REF!="","",'concesión 2025'!#REF!)</f>
        <v>#REF!</v>
      </c>
      <c r="AB70" s="443" t="e">
        <f>IF('concesión 2025'!#REF!="","",'concesión 2025'!#REF!)</f>
        <v>#REF!</v>
      </c>
      <c r="AC70" s="444" t="e">
        <f>IF('concesión 2025'!#REF!="","",'concesión 2025'!#REF!)</f>
        <v>#REF!</v>
      </c>
      <c r="AD70" s="445" t="e">
        <f>IF('concesión 2025'!#REF!="","",'concesión 2025'!#REF!)</f>
        <v>#REF!</v>
      </c>
      <c r="AE70" s="444" t="e">
        <f>IF('concesión 2025'!#REF!="","",'concesión 2025'!#REF!)</f>
        <v>#REF!</v>
      </c>
      <c r="AF70" s="461" t="e">
        <f>IF('concesión 2025'!#REF!="","",'concesión 2025'!#REF!)</f>
        <v>#REF!</v>
      </c>
      <c r="AG70" s="447" t="e">
        <f>IF(#REF!="","",#REF!)</f>
        <v>#REF!</v>
      </c>
      <c r="AH70" s="347" t="e">
        <f>IF(#REF!="","",#REF!)</f>
        <v>#REF!</v>
      </c>
      <c r="AI70" s="448" t="e">
        <f>IF(#REF!="","",#REF!)</f>
        <v>#REF!</v>
      </c>
      <c r="AJ70" s="449" t="e">
        <f>IF(#REF!="","",#REF!)</f>
        <v>#REF!</v>
      </c>
      <c r="AK70" s="450" t="e">
        <f t="shared" si="6"/>
        <v>#REF!</v>
      </c>
      <c r="AL70" s="447" t="e">
        <v>#VALUE!</v>
      </c>
      <c r="AM70" s="347" t="e">
        <v>#VALUE!</v>
      </c>
      <c r="AN70" s="451" t="e">
        <v>#VALUE!</v>
      </c>
      <c r="AO70" s="452" t="e">
        <v>#VALUE!</v>
      </c>
      <c r="AP70" s="450" t="e">
        <f t="shared" si="7"/>
        <v>#VALUE!</v>
      </c>
      <c r="AQ70" s="450" t="e">
        <f t="shared" si="8"/>
        <v>#REF!</v>
      </c>
      <c r="AR70" s="453" t="e">
        <f t="shared" si="9"/>
        <v>#REF!</v>
      </c>
      <c r="AS70" s="300"/>
    </row>
    <row r="71" spans="1:45" ht="24" customHeight="1" x14ac:dyDescent="0.25">
      <c r="A71" s="345" t="e">
        <f>IF('concesión 2025'!#REF!="","",'concesión 2025'!#REF!)</f>
        <v>#REF!</v>
      </c>
      <c r="B71" s="346" t="e">
        <f>IF('concesión 2025'!#REF!="","",'concesión 2025'!#REF!)</f>
        <v>#REF!</v>
      </c>
      <c r="C71" s="439" t="e">
        <f>IF('concesión 2025'!#REF!="","",'concesión 2025'!#REF!)</f>
        <v>#REF!</v>
      </c>
      <c r="D71" s="439" t="e">
        <f>IF('concesión 2025'!#REF!="","",'concesión 2025'!#REF!)</f>
        <v>#REF!</v>
      </c>
      <c r="E71" s="454" t="e">
        <f>IF('concesión 2025'!#REF!="","",'concesión 2025'!#REF!)</f>
        <v>#REF!</v>
      </c>
      <c r="F71" s="347" t="e">
        <f>IF('concesión 2025'!#REF!="","",'concesión 2025'!#REF!)</f>
        <v>#REF!</v>
      </c>
      <c r="G71" s="455" t="e">
        <f>IF('concesión 2025'!#REF!="","",'concesión 2025'!#REF!)</f>
        <v>#REF!</v>
      </c>
      <c r="H71" s="456" t="e">
        <f>IF('concesión 2025'!#REF!="","",'concesión 2025'!#REF!)</f>
        <v>#REF!</v>
      </c>
      <c r="I71" s="347" t="e">
        <f>IF('concesión 2025'!#REF!="","",'concesión 2025'!#REF!)</f>
        <v>#REF!</v>
      </c>
      <c r="J71" s="347" t="e">
        <f>IF('concesión 2025'!#REF!="","",'concesión 2025'!#REF!)</f>
        <v>#REF!</v>
      </c>
      <c r="K71" s="451" t="e">
        <f>IF('concesión 2025'!#REF!="","",'concesión 2025'!#REF!)</f>
        <v>#REF!</v>
      </c>
      <c r="L71" s="457" t="e">
        <f>IF('concesión 2025'!#REF!="","",'concesión 2025'!#REF!)</f>
        <v>#REF!</v>
      </c>
      <c r="M71" s="347" t="e">
        <f>IF('concesión 2025'!#REF!="","",'concesión 2025'!#REF!)</f>
        <v>#REF!</v>
      </c>
      <c r="N71" s="347" t="e">
        <f>IF('concesión 2025'!#REF!="","",'concesión 2025'!#REF!)</f>
        <v>#REF!</v>
      </c>
      <c r="O71" s="451" t="e">
        <f>IF('concesión 2025'!#REF!="","",'concesión 2025'!#REF!)</f>
        <v>#REF!</v>
      </c>
      <c r="P71" s="458" t="e">
        <f>IF('concesión 2025'!#REF!="","",'concesión 2025'!#REF!)</f>
        <v>#REF!</v>
      </c>
      <c r="Q71" s="459" t="e">
        <f>IF('concesión 2025'!#REF!="","",'concesión 2025'!#REF!)</f>
        <v>#REF!</v>
      </c>
      <c r="R71" s="460" t="e">
        <f>IF('concesión 2025'!#REF!="","",'concesión 2025'!#REF!)</f>
        <v>#REF!</v>
      </c>
      <c r="S71" s="300"/>
      <c r="T71" s="437" t="e">
        <f>IF('concesión 2025'!#REF!="","",'concesión 2025'!#REF!)</f>
        <v>#REF!</v>
      </c>
      <c r="U71" s="438" t="e">
        <f>IF('concesión 2025'!#REF!="","",'concesión 2025'!#REF!)</f>
        <v>#REF!</v>
      </c>
      <c r="V71" s="439" t="e">
        <f>IF('concesión 2025'!#REF!="","",'concesión 2025'!#REF!)</f>
        <v>#REF!</v>
      </c>
      <c r="W71" s="439" t="e">
        <f>IF('concesión 2025'!#REF!="","",'concesión 2025'!#REF!)</f>
        <v>#REF!</v>
      </c>
      <c r="X71" s="440" t="e">
        <f>IF('concesión 2025'!#REF!="","",'concesión 2025'!#REF!)</f>
        <v>#REF!</v>
      </c>
      <c r="Y71" s="441" t="e">
        <f>IF('concesión 2025'!#REF!="","",'concesión 2025'!#REF!)</f>
        <v>#REF!</v>
      </c>
      <c r="Z71" s="442" t="e">
        <f>IF('concesión 2025'!#REF!="","",'concesión 2025'!#REF!)</f>
        <v>#REF!</v>
      </c>
      <c r="AA71" s="442" t="e">
        <f>IF('concesión 2025'!#REF!="","",'concesión 2025'!#REF!)</f>
        <v>#REF!</v>
      </c>
      <c r="AB71" s="443" t="e">
        <f>IF('concesión 2025'!#REF!="","",'concesión 2025'!#REF!)</f>
        <v>#REF!</v>
      </c>
      <c r="AC71" s="444" t="e">
        <f>IF('concesión 2025'!#REF!="","",'concesión 2025'!#REF!)</f>
        <v>#REF!</v>
      </c>
      <c r="AD71" s="445" t="e">
        <f>IF('concesión 2025'!#REF!="","",'concesión 2025'!#REF!)</f>
        <v>#REF!</v>
      </c>
      <c r="AE71" s="444" t="e">
        <f>IF('concesión 2025'!#REF!="","",'concesión 2025'!#REF!)</f>
        <v>#REF!</v>
      </c>
      <c r="AF71" s="461" t="e">
        <f>IF('concesión 2025'!#REF!="","",'concesión 2025'!#REF!)</f>
        <v>#REF!</v>
      </c>
      <c r="AG71" s="447" t="e">
        <f>IF(#REF!="","",#REF!)</f>
        <v>#REF!</v>
      </c>
      <c r="AH71" s="347" t="e">
        <f>IF(#REF!="","",#REF!)</f>
        <v>#REF!</v>
      </c>
      <c r="AI71" s="448" t="e">
        <f>IF(#REF!="","",#REF!)</f>
        <v>#REF!</v>
      </c>
      <c r="AJ71" s="449" t="e">
        <f>IF(#REF!="","",#REF!)</f>
        <v>#REF!</v>
      </c>
      <c r="AK71" s="450" t="e">
        <f t="shared" si="6"/>
        <v>#REF!</v>
      </c>
      <c r="AL71" s="447" t="e">
        <v>#VALUE!</v>
      </c>
      <c r="AM71" s="347" t="e">
        <v>#VALUE!</v>
      </c>
      <c r="AN71" s="451" t="e">
        <v>#VALUE!</v>
      </c>
      <c r="AO71" s="452" t="e">
        <v>#VALUE!</v>
      </c>
      <c r="AP71" s="450" t="e">
        <f t="shared" si="7"/>
        <v>#VALUE!</v>
      </c>
      <c r="AQ71" s="450" t="e">
        <f t="shared" si="8"/>
        <v>#REF!</v>
      </c>
      <c r="AR71" s="453" t="e">
        <f t="shared" si="9"/>
        <v>#REF!</v>
      </c>
      <c r="AS71" s="300"/>
    </row>
    <row r="72" spans="1:45" ht="24" customHeight="1" x14ac:dyDescent="0.25">
      <c r="A72" s="345" t="e">
        <f>IF('concesión 2025'!#REF!="","",'concesión 2025'!#REF!)</f>
        <v>#REF!</v>
      </c>
      <c r="B72" s="346" t="e">
        <f>IF('concesión 2025'!#REF!="","",'concesión 2025'!#REF!)</f>
        <v>#REF!</v>
      </c>
      <c r="C72" s="439" t="e">
        <f>IF('concesión 2025'!#REF!="","",'concesión 2025'!#REF!)</f>
        <v>#REF!</v>
      </c>
      <c r="D72" s="439" t="e">
        <f>IF('concesión 2025'!#REF!="","",'concesión 2025'!#REF!)</f>
        <v>#REF!</v>
      </c>
      <c r="E72" s="454" t="e">
        <f>IF('concesión 2025'!#REF!="","",'concesión 2025'!#REF!)</f>
        <v>#REF!</v>
      </c>
      <c r="F72" s="347" t="e">
        <f>IF('concesión 2025'!#REF!="","",'concesión 2025'!#REF!)</f>
        <v>#REF!</v>
      </c>
      <c r="G72" s="455" t="e">
        <f>IF('concesión 2025'!#REF!="","",'concesión 2025'!#REF!)</f>
        <v>#REF!</v>
      </c>
      <c r="H72" s="456" t="e">
        <f>IF('concesión 2025'!#REF!="","",'concesión 2025'!#REF!)</f>
        <v>#REF!</v>
      </c>
      <c r="I72" s="347" t="e">
        <f>IF('concesión 2025'!#REF!="","",'concesión 2025'!#REF!)</f>
        <v>#REF!</v>
      </c>
      <c r="J72" s="347" t="e">
        <f>IF('concesión 2025'!#REF!="","",'concesión 2025'!#REF!)</f>
        <v>#REF!</v>
      </c>
      <c r="K72" s="451" t="e">
        <f>IF('concesión 2025'!#REF!="","",'concesión 2025'!#REF!)</f>
        <v>#REF!</v>
      </c>
      <c r="L72" s="457" t="e">
        <f>IF('concesión 2025'!#REF!="","",'concesión 2025'!#REF!)</f>
        <v>#REF!</v>
      </c>
      <c r="M72" s="347" t="e">
        <f>IF('concesión 2025'!#REF!="","",'concesión 2025'!#REF!)</f>
        <v>#REF!</v>
      </c>
      <c r="N72" s="347" t="e">
        <f>IF('concesión 2025'!#REF!="","",'concesión 2025'!#REF!)</f>
        <v>#REF!</v>
      </c>
      <c r="O72" s="451" t="e">
        <f>IF('concesión 2025'!#REF!="","",'concesión 2025'!#REF!)</f>
        <v>#REF!</v>
      </c>
      <c r="P72" s="458" t="e">
        <f>IF('concesión 2025'!#REF!="","",'concesión 2025'!#REF!)</f>
        <v>#REF!</v>
      </c>
      <c r="Q72" s="459" t="e">
        <f>IF('concesión 2025'!#REF!="","",'concesión 2025'!#REF!)</f>
        <v>#REF!</v>
      </c>
      <c r="R72" s="460" t="e">
        <f>IF('concesión 2025'!#REF!="","",'concesión 2025'!#REF!)</f>
        <v>#REF!</v>
      </c>
      <c r="S72" s="300"/>
      <c r="T72" s="437" t="e">
        <f>IF('concesión 2025'!#REF!="","",'concesión 2025'!#REF!)</f>
        <v>#REF!</v>
      </c>
      <c r="U72" s="438" t="e">
        <f>IF('concesión 2025'!#REF!="","",'concesión 2025'!#REF!)</f>
        <v>#REF!</v>
      </c>
      <c r="V72" s="439" t="e">
        <f>IF('concesión 2025'!#REF!="","",'concesión 2025'!#REF!)</f>
        <v>#REF!</v>
      </c>
      <c r="W72" s="439" t="e">
        <f>IF('concesión 2025'!#REF!="","",'concesión 2025'!#REF!)</f>
        <v>#REF!</v>
      </c>
      <c r="X72" s="440" t="e">
        <f>IF('concesión 2025'!#REF!="","",'concesión 2025'!#REF!)</f>
        <v>#REF!</v>
      </c>
      <c r="Y72" s="441" t="e">
        <f>IF('concesión 2025'!#REF!="","",'concesión 2025'!#REF!)</f>
        <v>#REF!</v>
      </c>
      <c r="Z72" s="442" t="e">
        <f>IF('concesión 2025'!#REF!="","",'concesión 2025'!#REF!)</f>
        <v>#REF!</v>
      </c>
      <c r="AA72" s="442" t="e">
        <f>IF('concesión 2025'!#REF!="","",'concesión 2025'!#REF!)</f>
        <v>#REF!</v>
      </c>
      <c r="AB72" s="443" t="e">
        <f>IF('concesión 2025'!#REF!="","",'concesión 2025'!#REF!)</f>
        <v>#REF!</v>
      </c>
      <c r="AC72" s="444" t="e">
        <f>IF('concesión 2025'!#REF!="","",'concesión 2025'!#REF!)</f>
        <v>#REF!</v>
      </c>
      <c r="AD72" s="445" t="e">
        <f>IF('concesión 2025'!#REF!="","",'concesión 2025'!#REF!)</f>
        <v>#REF!</v>
      </c>
      <c r="AE72" s="444" t="e">
        <f>IF('concesión 2025'!#REF!="","",'concesión 2025'!#REF!)</f>
        <v>#REF!</v>
      </c>
      <c r="AF72" s="461" t="e">
        <f>IF('concesión 2025'!#REF!="","",'concesión 2025'!#REF!)</f>
        <v>#REF!</v>
      </c>
      <c r="AG72" s="447" t="e">
        <f>IF(#REF!="","",#REF!)</f>
        <v>#REF!</v>
      </c>
      <c r="AH72" s="347" t="e">
        <f>IF(#REF!="","",#REF!)</f>
        <v>#REF!</v>
      </c>
      <c r="AI72" s="448" t="e">
        <f>IF(#REF!="","",#REF!)</f>
        <v>#REF!</v>
      </c>
      <c r="AJ72" s="449" t="e">
        <f>IF(#REF!="","",#REF!)</f>
        <v>#REF!</v>
      </c>
      <c r="AK72" s="450" t="e">
        <f t="shared" si="6"/>
        <v>#REF!</v>
      </c>
      <c r="AL72" s="447" t="e">
        <v>#VALUE!</v>
      </c>
      <c r="AM72" s="347" t="e">
        <v>#VALUE!</v>
      </c>
      <c r="AN72" s="451" t="e">
        <v>#VALUE!</v>
      </c>
      <c r="AO72" s="452" t="e">
        <v>#VALUE!</v>
      </c>
      <c r="AP72" s="450" t="e">
        <f t="shared" si="7"/>
        <v>#VALUE!</v>
      </c>
      <c r="AQ72" s="450" t="e">
        <f t="shared" si="8"/>
        <v>#REF!</v>
      </c>
      <c r="AR72" s="453" t="e">
        <f t="shared" si="9"/>
        <v>#REF!</v>
      </c>
      <c r="AS72" s="300"/>
    </row>
    <row r="73" spans="1:45" ht="24" customHeight="1" x14ac:dyDescent="0.25">
      <c r="A73" s="345" t="e">
        <f>IF('concesión 2025'!#REF!="","",'concesión 2025'!#REF!)</f>
        <v>#REF!</v>
      </c>
      <c r="B73" s="346" t="e">
        <f>IF('concesión 2025'!#REF!="","",'concesión 2025'!#REF!)</f>
        <v>#REF!</v>
      </c>
      <c r="C73" s="439" t="e">
        <f>IF('concesión 2025'!#REF!="","",'concesión 2025'!#REF!)</f>
        <v>#REF!</v>
      </c>
      <c r="D73" s="439" t="e">
        <f>IF('concesión 2025'!#REF!="","",'concesión 2025'!#REF!)</f>
        <v>#REF!</v>
      </c>
      <c r="E73" s="454" t="e">
        <f>IF('concesión 2025'!#REF!="","",'concesión 2025'!#REF!)</f>
        <v>#REF!</v>
      </c>
      <c r="F73" s="347" t="e">
        <f>IF('concesión 2025'!#REF!="","",'concesión 2025'!#REF!)</f>
        <v>#REF!</v>
      </c>
      <c r="G73" s="455" t="e">
        <f>IF('concesión 2025'!#REF!="","",'concesión 2025'!#REF!)</f>
        <v>#REF!</v>
      </c>
      <c r="H73" s="456" t="e">
        <f>IF('concesión 2025'!#REF!="","",'concesión 2025'!#REF!)</f>
        <v>#REF!</v>
      </c>
      <c r="I73" s="347" t="e">
        <f>IF('concesión 2025'!#REF!="","",'concesión 2025'!#REF!)</f>
        <v>#REF!</v>
      </c>
      <c r="J73" s="347" t="e">
        <f>IF('concesión 2025'!#REF!="","",'concesión 2025'!#REF!)</f>
        <v>#REF!</v>
      </c>
      <c r="K73" s="451" t="e">
        <f>IF('concesión 2025'!#REF!="","",'concesión 2025'!#REF!)</f>
        <v>#REF!</v>
      </c>
      <c r="L73" s="457" t="e">
        <f>IF('concesión 2025'!#REF!="","",'concesión 2025'!#REF!)</f>
        <v>#REF!</v>
      </c>
      <c r="M73" s="347" t="e">
        <f>IF('concesión 2025'!#REF!="","",'concesión 2025'!#REF!)</f>
        <v>#REF!</v>
      </c>
      <c r="N73" s="347" t="e">
        <f>IF('concesión 2025'!#REF!="","",'concesión 2025'!#REF!)</f>
        <v>#REF!</v>
      </c>
      <c r="O73" s="451" t="e">
        <f>IF('concesión 2025'!#REF!="","",'concesión 2025'!#REF!)</f>
        <v>#REF!</v>
      </c>
      <c r="P73" s="458" t="e">
        <f>IF('concesión 2025'!#REF!="","",'concesión 2025'!#REF!)</f>
        <v>#REF!</v>
      </c>
      <c r="Q73" s="459" t="e">
        <f>IF('concesión 2025'!#REF!="","",'concesión 2025'!#REF!)</f>
        <v>#REF!</v>
      </c>
      <c r="R73" s="460" t="e">
        <f>IF('concesión 2025'!#REF!="","",'concesión 2025'!#REF!)</f>
        <v>#REF!</v>
      </c>
      <c r="S73" s="300"/>
      <c r="T73" s="437" t="e">
        <f>IF('concesión 2025'!#REF!="","",'concesión 2025'!#REF!)</f>
        <v>#REF!</v>
      </c>
      <c r="U73" s="438" t="e">
        <f>IF('concesión 2025'!#REF!="","",'concesión 2025'!#REF!)</f>
        <v>#REF!</v>
      </c>
      <c r="V73" s="439" t="e">
        <f>IF('concesión 2025'!#REF!="","",'concesión 2025'!#REF!)</f>
        <v>#REF!</v>
      </c>
      <c r="W73" s="439" t="e">
        <f>IF('concesión 2025'!#REF!="","",'concesión 2025'!#REF!)</f>
        <v>#REF!</v>
      </c>
      <c r="X73" s="440" t="e">
        <f>IF('concesión 2025'!#REF!="","",'concesión 2025'!#REF!)</f>
        <v>#REF!</v>
      </c>
      <c r="Y73" s="441" t="e">
        <f>IF('concesión 2025'!#REF!="","",'concesión 2025'!#REF!)</f>
        <v>#REF!</v>
      </c>
      <c r="Z73" s="442" t="e">
        <f>IF('concesión 2025'!#REF!="","",'concesión 2025'!#REF!)</f>
        <v>#REF!</v>
      </c>
      <c r="AA73" s="442" t="e">
        <f>IF('concesión 2025'!#REF!="","",'concesión 2025'!#REF!)</f>
        <v>#REF!</v>
      </c>
      <c r="AB73" s="443" t="e">
        <f>IF('concesión 2025'!#REF!="","",'concesión 2025'!#REF!)</f>
        <v>#REF!</v>
      </c>
      <c r="AC73" s="444" t="e">
        <f>IF('concesión 2025'!#REF!="","",'concesión 2025'!#REF!)</f>
        <v>#REF!</v>
      </c>
      <c r="AD73" s="445" t="e">
        <f>IF('concesión 2025'!#REF!="","",'concesión 2025'!#REF!)</f>
        <v>#REF!</v>
      </c>
      <c r="AE73" s="444" t="e">
        <f>IF('concesión 2025'!#REF!="","",'concesión 2025'!#REF!)</f>
        <v>#REF!</v>
      </c>
      <c r="AF73" s="461" t="e">
        <f>IF('concesión 2025'!#REF!="","",'concesión 2025'!#REF!)</f>
        <v>#REF!</v>
      </c>
      <c r="AG73" s="447" t="e">
        <f>IF(#REF!="","",#REF!)</f>
        <v>#REF!</v>
      </c>
      <c r="AH73" s="347" t="e">
        <f>IF(#REF!="","",#REF!)</f>
        <v>#REF!</v>
      </c>
      <c r="AI73" s="448" t="e">
        <f>IF(#REF!="","",#REF!)</f>
        <v>#REF!</v>
      </c>
      <c r="AJ73" s="449" t="e">
        <f>IF(#REF!="","",#REF!)</f>
        <v>#REF!</v>
      </c>
      <c r="AK73" s="450" t="e">
        <f t="shared" si="6"/>
        <v>#REF!</v>
      </c>
      <c r="AL73" s="447" t="e">
        <v>#VALUE!</v>
      </c>
      <c r="AM73" s="347" t="e">
        <v>#VALUE!</v>
      </c>
      <c r="AN73" s="451" t="e">
        <v>#VALUE!</v>
      </c>
      <c r="AO73" s="452" t="e">
        <v>#VALUE!</v>
      </c>
      <c r="AP73" s="450" t="e">
        <f t="shared" si="7"/>
        <v>#VALUE!</v>
      </c>
      <c r="AQ73" s="450" t="e">
        <f t="shared" si="8"/>
        <v>#REF!</v>
      </c>
      <c r="AR73" s="453" t="e">
        <f t="shared" si="9"/>
        <v>#REF!</v>
      </c>
      <c r="AS73" s="300"/>
    </row>
    <row r="74" spans="1:45" ht="24" customHeight="1" x14ac:dyDescent="0.25">
      <c r="A74" s="345" t="e">
        <f>IF('concesión 2025'!#REF!="","",'concesión 2025'!#REF!)</f>
        <v>#REF!</v>
      </c>
      <c r="B74" s="346" t="e">
        <f>IF('concesión 2025'!#REF!="","",'concesión 2025'!#REF!)</f>
        <v>#REF!</v>
      </c>
      <c r="C74" s="439" t="e">
        <f>IF('concesión 2025'!#REF!="","",'concesión 2025'!#REF!)</f>
        <v>#REF!</v>
      </c>
      <c r="D74" s="439" t="e">
        <f>IF('concesión 2025'!#REF!="","",'concesión 2025'!#REF!)</f>
        <v>#REF!</v>
      </c>
      <c r="E74" s="454" t="e">
        <f>IF('concesión 2025'!#REF!="","",'concesión 2025'!#REF!)</f>
        <v>#REF!</v>
      </c>
      <c r="F74" s="347" t="e">
        <f>IF('concesión 2025'!#REF!="","",'concesión 2025'!#REF!)</f>
        <v>#REF!</v>
      </c>
      <c r="G74" s="455" t="e">
        <f>IF('concesión 2025'!#REF!="","",'concesión 2025'!#REF!)</f>
        <v>#REF!</v>
      </c>
      <c r="H74" s="456" t="e">
        <f>IF('concesión 2025'!#REF!="","",'concesión 2025'!#REF!)</f>
        <v>#REF!</v>
      </c>
      <c r="I74" s="347" t="e">
        <f>IF('concesión 2025'!#REF!="","",'concesión 2025'!#REF!)</f>
        <v>#REF!</v>
      </c>
      <c r="J74" s="347" t="e">
        <f>IF('concesión 2025'!#REF!="","",'concesión 2025'!#REF!)</f>
        <v>#REF!</v>
      </c>
      <c r="K74" s="451" t="e">
        <f>IF('concesión 2025'!#REF!="","",'concesión 2025'!#REF!)</f>
        <v>#REF!</v>
      </c>
      <c r="L74" s="457" t="e">
        <f>IF('concesión 2025'!#REF!="","",'concesión 2025'!#REF!)</f>
        <v>#REF!</v>
      </c>
      <c r="M74" s="347" t="e">
        <f>IF('concesión 2025'!#REF!="","",'concesión 2025'!#REF!)</f>
        <v>#REF!</v>
      </c>
      <c r="N74" s="347" t="e">
        <f>IF('concesión 2025'!#REF!="","",'concesión 2025'!#REF!)</f>
        <v>#REF!</v>
      </c>
      <c r="O74" s="451" t="e">
        <f>IF('concesión 2025'!#REF!="","",'concesión 2025'!#REF!)</f>
        <v>#REF!</v>
      </c>
      <c r="P74" s="458" t="e">
        <f>IF('concesión 2025'!#REF!="","",'concesión 2025'!#REF!)</f>
        <v>#REF!</v>
      </c>
      <c r="Q74" s="459" t="e">
        <f>IF('concesión 2025'!#REF!="","",'concesión 2025'!#REF!)</f>
        <v>#REF!</v>
      </c>
      <c r="R74" s="460" t="e">
        <f>IF('concesión 2025'!#REF!="","",'concesión 2025'!#REF!)</f>
        <v>#REF!</v>
      </c>
      <c r="S74" s="300"/>
      <c r="T74" s="437" t="e">
        <f>IF('concesión 2025'!#REF!="","",'concesión 2025'!#REF!)</f>
        <v>#REF!</v>
      </c>
      <c r="U74" s="438" t="e">
        <f>IF('concesión 2025'!#REF!="","",'concesión 2025'!#REF!)</f>
        <v>#REF!</v>
      </c>
      <c r="V74" s="439" t="e">
        <f>IF('concesión 2025'!#REF!="","",'concesión 2025'!#REF!)</f>
        <v>#REF!</v>
      </c>
      <c r="W74" s="439" t="e">
        <f>IF('concesión 2025'!#REF!="","",'concesión 2025'!#REF!)</f>
        <v>#REF!</v>
      </c>
      <c r="X74" s="440" t="e">
        <f>IF('concesión 2025'!#REF!="","",'concesión 2025'!#REF!)</f>
        <v>#REF!</v>
      </c>
      <c r="Y74" s="441" t="e">
        <f>IF('concesión 2025'!#REF!="","",'concesión 2025'!#REF!)</f>
        <v>#REF!</v>
      </c>
      <c r="Z74" s="442" t="e">
        <f>IF('concesión 2025'!#REF!="","",'concesión 2025'!#REF!)</f>
        <v>#REF!</v>
      </c>
      <c r="AA74" s="442" t="e">
        <f>IF('concesión 2025'!#REF!="","",'concesión 2025'!#REF!)</f>
        <v>#REF!</v>
      </c>
      <c r="AB74" s="443" t="e">
        <f>IF('concesión 2025'!#REF!="","",'concesión 2025'!#REF!)</f>
        <v>#REF!</v>
      </c>
      <c r="AC74" s="444" t="e">
        <f>IF('concesión 2025'!#REF!="","",'concesión 2025'!#REF!)</f>
        <v>#REF!</v>
      </c>
      <c r="AD74" s="445" t="e">
        <f>IF('concesión 2025'!#REF!="","",'concesión 2025'!#REF!)</f>
        <v>#REF!</v>
      </c>
      <c r="AE74" s="444" t="e">
        <f>IF('concesión 2025'!#REF!="","",'concesión 2025'!#REF!)</f>
        <v>#REF!</v>
      </c>
      <c r="AF74" s="461" t="e">
        <f>IF('concesión 2025'!#REF!="","",'concesión 2025'!#REF!)</f>
        <v>#REF!</v>
      </c>
      <c r="AG74" s="447" t="e">
        <f>IF(#REF!="","",#REF!)</f>
        <v>#REF!</v>
      </c>
      <c r="AH74" s="347" t="e">
        <f>IF(#REF!="","",#REF!)</f>
        <v>#REF!</v>
      </c>
      <c r="AI74" s="448" t="e">
        <f>IF(#REF!="","",#REF!)</f>
        <v>#REF!</v>
      </c>
      <c r="AJ74" s="449" t="e">
        <f>IF(#REF!="","",#REF!)</f>
        <v>#REF!</v>
      </c>
      <c r="AK74" s="450" t="e">
        <f t="shared" si="6"/>
        <v>#REF!</v>
      </c>
      <c r="AL74" s="447" t="e">
        <v>#VALUE!</v>
      </c>
      <c r="AM74" s="347" t="e">
        <v>#VALUE!</v>
      </c>
      <c r="AN74" s="451" t="e">
        <v>#VALUE!</v>
      </c>
      <c r="AO74" s="452" t="e">
        <v>#VALUE!</v>
      </c>
      <c r="AP74" s="450" t="e">
        <f t="shared" si="7"/>
        <v>#VALUE!</v>
      </c>
      <c r="AQ74" s="450" t="e">
        <f t="shared" si="8"/>
        <v>#REF!</v>
      </c>
      <c r="AR74" s="453" t="e">
        <f t="shared" si="9"/>
        <v>#REF!</v>
      </c>
      <c r="AS74" s="300"/>
    </row>
    <row r="75" spans="1:45" ht="24" customHeight="1" x14ac:dyDescent="0.25">
      <c r="A75" s="345" t="e">
        <f>IF('concesión 2025'!#REF!="","",'concesión 2025'!#REF!)</f>
        <v>#REF!</v>
      </c>
      <c r="B75" s="346" t="e">
        <f>IF('concesión 2025'!#REF!="","",'concesión 2025'!#REF!)</f>
        <v>#REF!</v>
      </c>
      <c r="C75" s="439" t="e">
        <f>IF('concesión 2025'!#REF!="","",'concesión 2025'!#REF!)</f>
        <v>#REF!</v>
      </c>
      <c r="D75" s="439" t="e">
        <f>IF('concesión 2025'!#REF!="","",'concesión 2025'!#REF!)</f>
        <v>#REF!</v>
      </c>
      <c r="E75" s="454" t="e">
        <f>IF('concesión 2025'!#REF!="","",'concesión 2025'!#REF!)</f>
        <v>#REF!</v>
      </c>
      <c r="F75" s="347" t="e">
        <f>IF('concesión 2025'!#REF!="","",'concesión 2025'!#REF!)</f>
        <v>#REF!</v>
      </c>
      <c r="G75" s="455" t="e">
        <f>IF('concesión 2025'!#REF!="","",'concesión 2025'!#REF!)</f>
        <v>#REF!</v>
      </c>
      <c r="H75" s="456" t="e">
        <f>IF('concesión 2025'!#REF!="","",'concesión 2025'!#REF!)</f>
        <v>#REF!</v>
      </c>
      <c r="I75" s="347" t="e">
        <f>IF('concesión 2025'!#REF!="","",'concesión 2025'!#REF!)</f>
        <v>#REF!</v>
      </c>
      <c r="J75" s="347" t="e">
        <f>IF('concesión 2025'!#REF!="","",'concesión 2025'!#REF!)</f>
        <v>#REF!</v>
      </c>
      <c r="K75" s="451" t="e">
        <f>IF('concesión 2025'!#REF!="","",'concesión 2025'!#REF!)</f>
        <v>#REF!</v>
      </c>
      <c r="L75" s="457" t="e">
        <f>IF('concesión 2025'!#REF!="","",'concesión 2025'!#REF!)</f>
        <v>#REF!</v>
      </c>
      <c r="M75" s="347" t="e">
        <f>IF('concesión 2025'!#REF!="","",'concesión 2025'!#REF!)</f>
        <v>#REF!</v>
      </c>
      <c r="N75" s="347" t="e">
        <f>IF('concesión 2025'!#REF!="","",'concesión 2025'!#REF!)</f>
        <v>#REF!</v>
      </c>
      <c r="O75" s="451" t="e">
        <f>IF('concesión 2025'!#REF!="","",'concesión 2025'!#REF!)</f>
        <v>#REF!</v>
      </c>
      <c r="P75" s="458" t="e">
        <f>IF('concesión 2025'!#REF!="","",'concesión 2025'!#REF!)</f>
        <v>#REF!</v>
      </c>
      <c r="Q75" s="459" t="e">
        <f>IF('concesión 2025'!#REF!="","",'concesión 2025'!#REF!)</f>
        <v>#REF!</v>
      </c>
      <c r="R75" s="460" t="e">
        <f>IF('concesión 2025'!#REF!="","",'concesión 2025'!#REF!)</f>
        <v>#REF!</v>
      </c>
      <c r="S75" s="300"/>
      <c r="T75" s="437" t="e">
        <f>IF('concesión 2025'!#REF!="","",'concesión 2025'!#REF!)</f>
        <v>#REF!</v>
      </c>
      <c r="U75" s="438" t="e">
        <f>IF('concesión 2025'!#REF!="","",'concesión 2025'!#REF!)</f>
        <v>#REF!</v>
      </c>
      <c r="V75" s="439" t="e">
        <f>IF('concesión 2025'!#REF!="","",'concesión 2025'!#REF!)</f>
        <v>#REF!</v>
      </c>
      <c r="W75" s="439" t="e">
        <f>IF('concesión 2025'!#REF!="","",'concesión 2025'!#REF!)</f>
        <v>#REF!</v>
      </c>
      <c r="X75" s="440" t="e">
        <f>IF('concesión 2025'!#REF!="","",'concesión 2025'!#REF!)</f>
        <v>#REF!</v>
      </c>
      <c r="Y75" s="441" t="e">
        <f>IF('concesión 2025'!#REF!="","",'concesión 2025'!#REF!)</f>
        <v>#REF!</v>
      </c>
      <c r="Z75" s="442" t="e">
        <f>IF('concesión 2025'!#REF!="","",'concesión 2025'!#REF!)</f>
        <v>#REF!</v>
      </c>
      <c r="AA75" s="442" t="e">
        <f>IF('concesión 2025'!#REF!="","",'concesión 2025'!#REF!)</f>
        <v>#REF!</v>
      </c>
      <c r="AB75" s="443" t="e">
        <f>IF('concesión 2025'!#REF!="","",'concesión 2025'!#REF!)</f>
        <v>#REF!</v>
      </c>
      <c r="AC75" s="444" t="e">
        <f>IF('concesión 2025'!#REF!="","",'concesión 2025'!#REF!)</f>
        <v>#REF!</v>
      </c>
      <c r="AD75" s="445" t="e">
        <f>IF('concesión 2025'!#REF!="","",'concesión 2025'!#REF!)</f>
        <v>#REF!</v>
      </c>
      <c r="AE75" s="444" t="e">
        <f>IF('concesión 2025'!#REF!="","",'concesión 2025'!#REF!)</f>
        <v>#REF!</v>
      </c>
      <c r="AF75" s="461" t="e">
        <f>IF('concesión 2025'!#REF!="","",'concesión 2025'!#REF!)</f>
        <v>#REF!</v>
      </c>
      <c r="AG75" s="447" t="e">
        <f>IF(#REF!="","",#REF!)</f>
        <v>#REF!</v>
      </c>
      <c r="AH75" s="347" t="e">
        <f>IF(#REF!="","",#REF!)</f>
        <v>#REF!</v>
      </c>
      <c r="AI75" s="448" t="e">
        <f>IF(#REF!="","",#REF!)</f>
        <v>#REF!</v>
      </c>
      <c r="AJ75" s="449" t="e">
        <f>IF(#REF!="","",#REF!)</f>
        <v>#REF!</v>
      </c>
      <c r="AK75" s="450" t="e">
        <f t="shared" si="6"/>
        <v>#REF!</v>
      </c>
      <c r="AL75" s="447" t="e">
        <v>#VALUE!</v>
      </c>
      <c r="AM75" s="347" t="e">
        <v>#VALUE!</v>
      </c>
      <c r="AN75" s="451" t="e">
        <v>#VALUE!</v>
      </c>
      <c r="AO75" s="452" t="e">
        <v>#VALUE!</v>
      </c>
      <c r="AP75" s="450" t="e">
        <f t="shared" si="7"/>
        <v>#VALUE!</v>
      </c>
      <c r="AQ75" s="450" t="e">
        <f t="shared" si="8"/>
        <v>#REF!</v>
      </c>
      <c r="AR75" s="453" t="e">
        <f t="shared" si="9"/>
        <v>#REF!</v>
      </c>
      <c r="AS75" s="300"/>
    </row>
    <row r="76" spans="1:45" ht="24" customHeight="1" x14ac:dyDescent="0.25">
      <c r="A76" s="345" t="e">
        <f>IF('concesión 2025'!#REF!="","",'concesión 2025'!#REF!)</f>
        <v>#REF!</v>
      </c>
      <c r="B76" s="346" t="e">
        <f>IF('concesión 2025'!#REF!="","",'concesión 2025'!#REF!)</f>
        <v>#REF!</v>
      </c>
      <c r="C76" s="439" t="e">
        <f>IF('concesión 2025'!#REF!="","",'concesión 2025'!#REF!)</f>
        <v>#REF!</v>
      </c>
      <c r="D76" s="439" t="e">
        <f>IF('concesión 2025'!#REF!="","",'concesión 2025'!#REF!)</f>
        <v>#REF!</v>
      </c>
      <c r="E76" s="454" t="e">
        <f>IF('concesión 2025'!#REF!="","",'concesión 2025'!#REF!)</f>
        <v>#REF!</v>
      </c>
      <c r="F76" s="347" t="e">
        <f>IF('concesión 2025'!#REF!="","",'concesión 2025'!#REF!)</f>
        <v>#REF!</v>
      </c>
      <c r="G76" s="455" t="e">
        <f>IF('concesión 2025'!#REF!="","",'concesión 2025'!#REF!)</f>
        <v>#REF!</v>
      </c>
      <c r="H76" s="456" t="e">
        <f>IF('concesión 2025'!#REF!="","",'concesión 2025'!#REF!)</f>
        <v>#REF!</v>
      </c>
      <c r="I76" s="347" t="e">
        <f>IF('concesión 2025'!#REF!="","",'concesión 2025'!#REF!)</f>
        <v>#REF!</v>
      </c>
      <c r="J76" s="347" t="e">
        <f>IF('concesión 2025'!#REF!="","",'concesión 2025'!#REF!)</f>
        <v>#REF!</v>
      </c>
      <c r="K76" s="451" t="e">
        <f>IF('concesión 2025'!#REF!="","",'concesión 2025'!#REF!)</f>
        <v>#REF!</v>
      </c>
      <c r="L76" s="457" t="e">
        <f>IF('concesión 2025'!#REF!="","",'concesión 2025'!#REF!)</f>
        <v>#REF!</v>
      </c>
      <c r="M76" s="347" t="e">
        <f>IF('concesión 2025'!#REF!="","",'concesión 2025'!#REF!)</f>
        <v>#REF!</v>
      </c>
      <c r="N76" s="347" t="e">
        <f>IF('concesión 2025'!#REF!="","",'concesión 2025'!#REF!)</f>
        <v>#REF!</v>
      </c>
      <c r="O76" s="451" t="e">
        <f>IF('concesión 2025'!#REF!="","",'concesión 2025'!#REF!)</f>
        <v>#REF!</v>
      </c>
      <c r="P76" s="458" t="e">
        <f>IF('concesión 2025'!#REF!="","",'concesión 2025'!#REF!)</f>
        <v>#REF!</v>
      </c>
      <c r="Q76" s="459" t="e">
        <f>IF('concesión 2025'!#REF!="","",'concesión 2025'!#REF!)</f>
        <v>#REF!</v>
      </c>
      <c r="R76" s="460" t="e">
        <f>IF('concesión 2025'!#REF!="","",'concesión 2025'!#REF!)</f>
        <v>#REF!</v>
      </c>
      <c r="S76" s="300"/>
      <c r="T76" s="437" t="e">
        <f>IF('concesión 2025'!#REF!="","",'concesión 2025'!#REF!)</f>
        <v>#REF!</v>
      </c>
      <c r="U76" s="438" t="e">
        <f>IF('concesión 2025'!#REF!="","",'concesión 2025'!#REF!)</f>
        <v>#REF!</v>
      </c>
      <c r="V76" s="439" t="e">
        <f>IF('concesión 2025'!#REF!="","",'concesión 2025'!#REF!)</f>
        <v>#REF!</v>
      </c>
      <c r="W76" s="439" t="e">
        <f>IF('concesión 2025'!#REF!="","",'concesión 2025'!#REF!)</f>
        <v>#REF!</v>
      </c>
      <c r="X76" s="440" t="e">
        <f>IF('concesión 2025'!#REF!="","",'concesión 2025'!#REF!)</f>
        <v>#REF!</v>
      </c>
      <c r="Y76" s="441" t="e">
        <f>IF('concesión 2025'!#REF!="","",'concesión 2025'!#REF!)</f>
        <v>#REF!</v>
      </c>
      <c r="Z76" s="442" t="e">
        <f>IF('concesión 2025'!#REF!="","",'concesión 2025'!#REF!)</f>
        <v>#REF!</v>
      </c>
      <c r="AA76" s="442" t="e">
        <f>IF('concesión 2025'!#REF!="","",'concesión 2025'!#REF!)</f>
        <v>#REF!</v>
      </c>
      <c r="AB76" s="443" t="e">
        <f>IF('concesión 2025'!#REF!="","",'concesión 2025'!#REF!)</f>
        <v>#REF!</v>
      </c>
      <c r="AC76" s="444" t="e">
        <f>IF('concesión 2025'!#REF!="","",'concesión 2025'!#REF!)</f>
        <v>#REF!</v>
      </c>
      <c r="AD76" s="445" t="e">
        <f>IF('concesión 2025'!#REF!="","",'concesión 2025'!#REF!)</f>
        <v>#REF!</v>
      </c>
      <c r="AE76" s="444" t="e">
        <f>IF('concesión 2025'!#REF!="","",'concesión 2025'!#REF!)</f>
        <v>#REF!</v>
      </c>
      <c r="AF76" s="461" t="e">
        <f>IF('concesión 2025'!#REF!="","",'concesión 2025'!#REF!)</f>
        <v>#REF!</v>
      </c>
      <c r="AG76" s="447" t="e">
        <f>IF(#REF!="","",#REF!)</f>
        <v>#REF!</v>
      </c>
      <c r="AH76" s="347" t="e">
        <f>IF(#REF!="","",#REF!)</f>
        <v>#REF!</v>
      </c>
      <c r="AI76" s="448" t="e">
        <f>IF(#REF!="","",#REF!)</f>
        <v>#REF!</v>
      </c>
      <c r="AJ76" s="449" t="e">
        <f>IF(#REF!="","",#REF!)</f>
        <v>#REF!</v>
      </c>
      <c r="AK76" s="450" t="e">
        <f t="shared" si="6"/>
        <v>#REF!</v>
      </c>
      <c r="AL76" s="447" t="e">
        <v>#VALUE!</v>
      </c>
      <c r="AM76" s="347" t="e">
        <v>#VALUE!</v>
      </c>
      <c r="AN76" s="451" t="e">
        <v>#VALUE!</v>
      </c>
      <c r="AO76" s="452" t="e">
        <v>#VALUE!</v>
      </c>
      <c r="AP76" s="450" t="e">
        <f t="shared" si="7"/>
        <v>#VALUE!</v>
      </c>
      <c r="AQ76" s="450" t="e">
        <f t="shared" si="8"/>
        <v>#REF!</v>
      </c>
      <c r="AR76" s="453" t="e">
        <f t="shared" si="9"/>
        <v>#REF!</v>
      </c>
      <c r="AS76" s="300"/>
    </row>
    <row r="77" spans="1:45" ht="24" customHeight="1" x14ac:dyDescent="0.25">
      <c r="A77" s="345" t="e">
        <f>IF('concesión 2025'!#REF!="","",'concesión 2025'!#REF!)</f>
        <v>#REF!</v>
      </c>
      <c r="B77" s="346" t="e">
        <f>IF('concesión 2025'!#REF!="","",'concesión 2025'!#REF!)</f>
        <v>#REF!</v>
      </c>
      <c r="C77" s="439" t="e">
        <f>IF('concesión 2025'!#REF!="","",'concesión 2025'!#REF!)</f>
        <v>#REF!</v>
      </c>
      <c r="D77" s="439" t="e">
        <f>IF('concesión 2025'!#REF!="","",'concesión 2025'!#REF!)</f>
        <v>#REF!</v>
      </c>
      <c r="E77" s="454" t="e">
        <f>IF('concesión 2025'!#REF!="","",'concesión 2025'!#REF!)</f>
        <v>#REF!</v>
      </c>
      <c r="F77" s="347" t="e">
        <f>IF('concesión 2025'!#REF!="","",'concesión 2025'!#REF!)</f>
        <v>#REF!</v>
      </c>
      <c r="G77" s="455" t="e">
        <f>IF('concesión 2025'!#REF!="","",'concesión 2025'!#REF!)</f>
        <v>#REF!</v>
      </c>
      <c r="H77" s="456" t="e">
        <f>IF('concesión 2025'!#REF!="","",'concesión 2025'!#REF!)</f>
        <v>#REF!</v>
      </c>
      <c r="I77" s="347" t="e">
        <f>IF('concesión 2025'!#REF!="","",'concesión 2025'!#REF!)</f>
        <v>#REF!</v>
      </c>
      <c r="J77" s="347" t="e">
        <f>IF('concesión 2025'!#REF!="","",'concesión 2025'!#REF!)</f>
        <v>#REF!</v>
      </c>
      <c r="K77" s="451" t="e">
        <f>IF('concesión 2025'!#REF!="","",'concesión 2025'!#REF!)</f>
        <v>#REF!</v>
      </c>
      <c r="L77" s="457" t="e">
        <f>IF('concesión 2025'!#REF!="","",'concesión 2025'!#REF!)</f>
        <v>#REF!</v>
      </c>
      <c r="M77" s="347" t="e">
        <f>IF('concesión 2025'!#REF!="","",'concesión 2025'!#REF!)</f>
        <v>#REF!</v>
      </c>
      <c r="N77" s="347" t="e">
        <f>IF('concesión 2025'!#REF!="","",'concesión 2025'!#REF!)</f>
        <v>#REF!</v>
      </c>
      <c r="O77" s="451" t="e">
        <f>IF('concesión 2025'!#REF!="","",'concesión 2025'!#REF!)</f>
        <v>#REF!</v>
      </c>
      <c r="P77" s="458" t="e">
        <f>IF('concesión 2025'!#REF!="","",'concesión 2025'!#REF!)</f>
        <v>#REF!</v>
      </c>
      <c r="Q77" s="459" t="e">
        <f>IF('concesión 2025'!#REF!="","",'concesión 2025'!#REF!)</f>
        <v>#REF!</v>
      </c>
      <c r="R77" s="460" t="e">
        <f>IF('concesión 2025'!#REF!="","",'concesión 2025'!#REF!)</f>
        <v>#REF!</v>
      </c>
      <c r="S77" s="300"/>
      <c r="T77" s="437" t="e">
        <f>IF('concesión 2025'!#REF!="","",'concesión 2025'!#REF!)</f>
        <v>#REF!</v>
      </c>
      <c r="U77" s="438" t="e">
        <f>IF('concesión 2025'!#REF!="","",'concesión 2025'!#REF!)</f>
        <v>#REF!</v>
      </c>
      <c r="V77" s="439" t="e">
        <f>IF('concesión 2025'!#REF!="","",'concesión 2025'!#REF!)</f>
        <v>#REF!</v>
      </c>
      <c r="W77" s="439" t="e">
        <f>IF('concesión 2025'!#REF!="","",'concesión 2025'!#REF!)</f>
        <v>#REF!</v>
      </c>
      <c r="X77" s="440" t="e">
        <f>IF('concesión 2025'!#REF!="","",'concesión 2025'!#REF!)</f>
        <v>#REF!</v>
      </c>
      <c r="Y77" s="441" t="e">
        <f>IF('concesión 2025'!#REF!="","",'concesión 2025'!#REF!)</f>
        <v>#REF!</v>
      </c>
      <c r="Z77" s="442" t="e">
        <f>IF('concesión 2025'!#REF!="","",'concesión 2025'!#REF!)</f>
        <v>#REF!</v>
      </c>
      <c r="AA77" s="442" t="e">
        <f>IF('concesión 2025'!#REF!="","",'concesión 2025'!#REF!)</f>
        <v>#REF!</v>
      </c>
      <c r="AB77" s="443" t="e">
        <f>IF('concesión 2025'!#REF!="","",'concesión 2025'!#REF!)</f>
        <v>#REF!</v>
      </c>
      <c r="AC77" s="444" t="e">
        <f>IF('concesión 2025'!#REF!="","",'concesión 2025'!#REF!)</f>
        <v>#REF!</v>
      </c>
      <c r="AD77" s="445" t="e">
        <f>IF('concesión 2025'!#REF!="","",'concesión 2025'!#REF!)</f>
        <v>#REF!</v>
      </c>
      <c r="AE77" s="444" t="e">
        <f>IF('concesión 2025'!#REF!="","",'concesión 2025'!#REF!)</f>
        <v>#REF!</v>
      </c>
      <c r="AF77" s="461" t="e">
        <f>IF('concesión 2025'!#REF!="","",'concesión 2025'!#REF!)</f>
        <v>#REF!</v>
      </c>
      <c r="AG77" s="447" t="e">
        <f>IF(#REF!="","",#REF!)</f>
        <v>#REF!</v>
      </c>
      <c r="AH77" s="347" t="e">
        <f>IF(#REF!="","",#REF!)</f>
        <v>#REF!</v>
      </c>
      <c r="AI77" s="448" t="e">
        <f>IF(#REF!="","",#REF!)</f>
        <v>#REF!</v>
      </c>
      <c r="AJ77" s="449" t="e">
        <f>IF(#REF!="","",#REF!)</f>
        <v>#REF!</v>
      </c>
      <c r="AK77" s="450" t="e">
        <f t="shared" si="6"/>
        <v>#REF!</v>
      </c>
      <c r="AL77" s="447" t="e">
        <v>#VALUE!</v>
      </c>
      <c r="AM77" s="347" t="e">
        <v>#VALUE!</v>
      </c>
      <c r="AN77" s="451" t="e">
        <v>#VALUE!</v>
      </c>
      <c r="AO77" s="452" t="e">
        <v>#VALUE!</v>
      </c>
      <c r="AP77" s="450" t="e">
        <f t="shared" si="7"/>
        <v>#VALUE!</v>
      </c>
      <c r="AQ77" s="450" t="e">
        <f t="shared" si="8"/>
        <v>#REF!</v>
      </c>
      <c r="AR77" s="453" t="e">
        <f t="shared" si="9"/>
        <v>#REF!</v>
      </c>
      <c r="AS77" s="300"/>
    </row>
    <row r="78" spans="1:45" ht="24" customHeight="1" x14ac:dyDescent="0.25">
      <c r="A78" s="345" t="e">
        <f>IF('concesión 2025'!#REF!="","",'concesión 2025'!#REF!)</f>
        <v>#REF!</v>
      </c>
      <c r="B78" s="346" t="e">
        <f>IF('concesión 2025'!#REF!="","",'concesión 2025'!#REF!)</f>
        <v>#REF!</v>
      </c>
      <c r="C78" s="439" t="e">
        <f>IF('concesión 2025'!#REF!="","",'concesión 2025'!#REF!)</f>
        <v>#REF!</v>
      </c>
      <c r="D78" s="439" t="e">
        <f>IF('concesión 2025'!#REF!="","",'concesión 2025'!#REF!)</f>
        <v>#REF!</v>
      </c>
      <c r="E78" s="454" t="e">
        <f>IF('concesión 2025'!#REF!="","",'concesión 2025'!#REF!)</f>
        <v>#REF!</v>
      </c>
      <c r="F78" s="347" t="e">
        <f>IF('concesión 2025'!#REF!="","",'concesión 2025'!#REF!)</f>
        <v>#REF!</v>
      </c>
      <c r="G78" s="455" t="e">
        <f>IF('concesión 2025'!#REF!="","",'concesión 2025'!#REF!)</f>
        <v>#REF!</v>
      </c>
      <c r="H78" s="456" t="e">
        <f>IF('concesión 2025'!#REF!="","",'concesión 2025'!#REF!)</f>
        <v>#REF!</v>
      </c>
      <c r="I78" s="347" t="e">
        <f>IF('concesión 2025'!#REF!="","",'concesión 2025'!#REF!)</f>
        <v>#REF!</v>
      </c>
      <c r="J78" s="347" t="e">
        <f>IF('concesión 2025'!#REF!="","",'concesión 2025'!#REF!)</f>
        <v>#REF!</v>
      </c>
      <c r="K78" s="451" t="e">
        <f>IF('concesión 2025'!#REF!="","",'concesión 2025'!#REF!)</f>
        <v>#REF!</v>
      </c>
      <c r="L78" s="457" t="e">
        <f>IF('concesión 2025'!#REF!="","",'concesión 2025'!#REF!)</f>
        <v>#REF!</v>
      </c>
      <c r="M78" s="347" t="e">
        <f>IF('concesión 2025'!#REF!="","",'concesión 2025'!#REF!)</f>
        <v>#REF!</v>
      </c>
      <c r="N78" s="347" t="e">
        <f>IF('concesión 2025'!#REF!="","",'concesión 2025'!#REF!)</f>
        <v>#REF!</v>
      </c>
      <c r="O78" s="451" t="e">
        <f>IF('concesión 2025'!#REF!="","",'concesión 2025'!#REF!)</f>
        <v>#REF!</v>
      </c>
      <c r="P78" s="458" t="e">
        <f>IF('concesión 2025'!#REF!="","",'concesión 2025'!#REF!)</f>
        <v>#REF!</v>
      </c>
      <c r="Q78" s="459" t="e">
        <f>IF('concesión 2025'!#REF!="","",'concesión 2025'!#REF!)</f>
        <v>#REF!</v>
      </c>
      <c r="R78" s="460" t="e">
        <f>IF('concesión 2025'!#REF!="","",'concesión 2025'!#REF!)</f>
        <v>#REF!</v>
      </c>
      <c r="S78" s="300"/>
      <c r="T78" s="437" t="e">
        <f>IF('concesión 2025'!#REF!="","",'concesión 2025'!#REF!)</f>
        <v>#REF!</v>
      </c>
      <c r="U78" s="438" t="e">
        <f>IF('concesión 2025'!#REF!="","",'concesión 2025'!#REF!)</f>
        <v>#REF!</v>
      </c>
      <c r="V78" s="439" t="e">
        <f>IF('concesión 2025'!#REF!="","",'concesión 2025'!#REF!)</f>
        <v>#REF!</v>
      </c>
      <c r="W78" s="439" t="e">
        <f>IF('concesión 2025'!#REF!="","",'concesión 2025'!#REF!)</f>
        <v>#REF!</v>
      </c>
      <c r="X78" s="440" t="e">
        <f>IF('concesión 2025'!#REF!="","",'concesión 2025'!#REF!)</f>
        <v>#REF!</v>
      </c>
      <c r="Y78" s="441" t="e">
        <f>IF('concesión 2025'!#REF!="","",'concesión 2025'!#REF!)</f>
        <v>#REF!</v>
      </c>
      <c r="Z78" s="442" t="e">
        <f>IF('concesión 2025'!#REF!="","",'concesión 2025'!#REF!)</f>
        <v>#REF!</v>
      </c>
      <c r="AA78" s="442" t="e">
        <f>IF('concesión 2025'!#REF!="","",'concesión 2025'!#REF!)</f>
        <v>#REF!</v>
      </c>
      <c r="AB78" s="443" t="e">
        <f>IF('concesión 2025'!#REF!="","",'concesión 2025'!#REF!)</f>
        <v>#REF!</v>
      </c>
      <c r="AC78" s="444" t="e">
        <f>IF('concesión 2025'!#REF!="","",'concesión 2025'!#REF!)</f>
        <v>#REF!</v>
      </c>
      <c r="AD78" s="445" t="e">
        <f>IF('concesión 2025'!#REF!="","",'concesión 2025'!#REF!)</f>
        <v>#REF!</v>
      </c>
      <c r="AE78" s="444" t="e">
        <f>IF('concesión 2025'!#REF!="","",'concesión 2025'!#REF!)</f>
        <v>#REF!</v>
      </c>
      <c r="AF78" s="461" t="e">
        <f>IF('concesión 2025'!#REF!="","",'concesión 2025'!#REF!)</f>
        <v>#REF!</v>
      </c>
      <c r="AG78" s="447" t="e">
        <f>IF(#REF!="","",#REF!)</f>
        <v>#REF!</v>
      </c>
      <c r="AH78" s="347" t="e">
        <f>IF(#REF!="","",#REF!)</f>
        <v>#REF!</v>
      </c>
      <c r="AI78" s="448" t="e">
        <f>IF(#REF!="","",#REF!)</f>
        <v>#REF!</v>
      </c>
      <c r="AJ78" s="449" t="e">
        <f>IF(#REF!="","",#REF!)</f>
        <v>#REF!</v>
      </c>
      <c r="AK78" s="450" t="e">
        <f t="shared" si="6"/>
        <v>#REF!</v>
      </c>
      <c r="AL78" s="447" t="e">
        <v>#VALUE!</v>
      </c>
      <c r="AM78" s="347" t="e">
        <v>#VALUE!</v>
      </c>
      <c r="AN78" s="451" t="e">
        <v>#VALUE!</v>
      </c>
      <c r="AO78" s="452" t="e">
        <v>#VALUE!</v>
      </c>
      <c r="AP78" s="450" t="e">
        <f t="shared" si="7"/>
        <v>#VALUE!</v>
      </c>
      <c r="AQ78" s="450" t="e">
        <f t="shared" si="8"/>
        <v>#REF!</v>
      </c>
      <c r="AR78" s="453" t="e">
        <f t="shared" si="9"/>
        <v>#REF!</v>
      </c>
      <c r="AS78" s="300"/>
    </row>
    <row r="79" spans="1:45" ht="24" customHeight="1" x14ac:dyDescent="0.25">
      <c r="A79" s="345" t="e">
        <f>IF('concesión 2025'!#REF!="","",'concesión 2025'!#REF!)</f>
        <v>#REF!</v>
      </c>
      <c r="B79" s="346" t="e">
        <f>IF('concesión 2025'!#REF!="","",'concesión 2025'!#REF!)</f>
        <v>#REF!</v>
      </c>
      <c r="C79" s="439" t="e">
        <f>IF('concesión 2025'!#REF!="","",'concesión 2025'!#REF!)</f>
        <v>#REF!</v>
      </c>
      <c r="D79" s="439" t="e">
        <f>IF('concesión 2025'!#REF!="","",'concesión 2025'!#REF!)</f>
        <v>#REF!</v>
      </c>
      <c r="E79" s="454" t="e">
        <f>IF('concesión 2025'!#REF!="","",'concesión 2025'!#REF!)</f>
        <v>#REF!</v>
      </c>
      <c r="F79" s="347" t="e">
        <f>IF('concesión 2025'!#REF!="","",'concesión 2025'!#REF!)</f>
        <v>#REF!</v>
      </c>
      <c r="G79" s="455" t="e">
        <f>IF('concesión 2025'!#REF!="","",'concesión 2025'!#REF!)</f>
        <v>#REF!</v>
      </c>
      <c r="H79" s="456" t="e">
        <f>IF('concesión 2025'!#REF!="","",'concesión 2025'!#REF!)</f>
        <v>#REF!</v>
      </c>
      <c r="I79" s="347" t="e">
        <f>IF('concesión 2025'!#REF!="","",'concesión 2025'!#REF!)</f>
        <v>#REF!</v>
      </c>
      <c r="J79" s="347" t="e">
        <f>IF('concesión 2025'!#REF!="","",'concesión 2025'!#REF!)</f>
        <v>#REF!</v>
      </c>
      <c r="K79" s="451" t="e">
        <f>IF('concesión 2025'!#REF!="","",'concesión 2025'!#REF!)</f>
        <v>#REF!</v>
      </c>
      <c r="L79" s="457" t="e">
        <f>IF('concesión 2025'!#REF!="","",'concesión 2025'!#REF!)</f>
        <v>#REF!</v>
      </c>
      <c r="M79" s="347" t="e">
        <f>IF('concesión 2025'!#REF!="","",'concesión 2025'!#REF!)</f>
        <v>#REF!</v>
      </c>
      <c r="N79" s="347" t="e">
        <f>IF('concesión 2025'!#REF!="","",'concesión 2025'!#REF!)</f>
        <v>#REF!</v>
      </c>
      <c r="O79" s="451" t="e">
        <f>IF('concesión 2025'!#REF!="","",'concesión 2025'!#REF!)</f>
        <v>#REF!</v>
      </c>
      <c r="P79" s="458" t="e">
        <f>IF('concesión 2025'!#REF!="","",'concesión 2025'!#REF!)</f>
        <v>#REF!</v>
      </c>
      <c r="Q79" s="459" t="e">
        <f>IF('concesión 2025'!#REF!="","",'concesión 2025'!#REF!)</f>
        <v>#REF!</v>
      </c>
      <c r="R79" s="460" t="e">
        <f>IF('concesión 2025'!#REF!="","",'concesión 2025'!#REF!)</f>
        <v>#REF!</v>
      </c>
      <c r="S79" s="300"/>
      <c r="T79" s="437" t="e">
        <f>IF('concesión 2025'!#REF!="","",'concesión 2025'!#REF!)</f>
        <v>#REF!</v>
      </c>
      <c r="U79" s="438" t="e">
        <f>IF('concesión 2025'!#REF!="","",'concesión 2025'!#REF!)</f>
        <v>#REF!</v>
      </c>
      <c r="V79" s="439" t="e">
        <f>IF('concesión 2025'!#REF!="","",'concesión 2025'!#REF!)</f>
        <v>#REF!</v>
      </c>
      <c r="W79" s="439" t="e">
        <f>IF('concesión 2025'!#REF!="","",'concesión 2025'!#REF!)</f>
        <v>#REF!</v>
      </c>
      <c r="X79" s="440" t="e">
        <f>IF('concesión 2025'!#REF!="","",'concesión 2025'!#REF!)</f>
        <v>#REF!</v>
      </c>
      <c r="Y79" s="441" t="e">
        <f>IF('concesión 2025'!#REF!="","",'concesión 2025'!#REF!)</f>
        <v>#REF!</v>
      </c>
      <c r="Z79" s="442" t="e">
        <f>IF('concesión 2025'!#REF!="","",'concesión 2025'!#REF!)</f>
        <v>#REF!</v>
      </c>
      <c r="AA79" s="442" t="e">
        <f>IF('concesión 2025'!#REF!="","",'concesión 2025'!#REF!)</f>
        <v>#REF!</v>
      </c>
      <c r="AB79" s="443" t="e">
        <f>IF('concesión 2025'!#REF!="","",'concesión 2025'!#REF!)</f>
        <v>#REF!</v>
      </c>
      <c r="AC79" s="444" t="e">
        <f>IF('concesión 2025'!#REF!="","",'concesión 2025'!#REF!)</f>
        <v>#REF!</v>
      </c>
      <c r="AD79" s="445" t="e">
        <f>IF('concesión 2025'!#REF!="","",'concesión 2025'!#REF!)</f>
        <v>#REF!</v>
      </c>
      <c r="AE79" s="444" t="e">
        <f>IF('concesión 2025'!#REF!="","",'concesión 2025'!#REF!)</f>
        <v>#REF!</v>
      </c>
      <c r="AF79" s="461" t="e">
        <f>IF('concesión 2025'!#REF!="","",'concesión 2025'!#REF!)</f>
        <v>#REF!</v>
      </c>
      <c r="AG79" s="447" t="e">
        <f>IF(#REF!="","",#REF!)</f>
        <v>#REF!</v>
      </c>
      <c r="AH79" s="347" t="e">
        <f>IF(#REF!="","",#REF!)</f>
        <v>#REF!</v>
      </c>
      <c r="AI79" s="448" t="e">
        <f>IF(#REF!="","",#REF!)</f>
        <v>#REF!</v>
      </c>
      <c r="AJ79" s="449" t="e">
        <f>IF(#REF!="","",#REF!)</f>
        <v>#REF!</v>
      </c>
      <c r="AK79" s="450" t="e">
        <f t="shared" si="6"/>
        <v>#REF!</v>
      </c>
      <c r="AL79" s="447" t="e">
        <v>#VALUE!</v>
      </c>
      <c r="AM79" s="347" t="e">
        <v>#VALUE!</v>
      </c>
      <c r="AN79" s="451" t="e">
        <v>#VALUE!</v>
      </c>
      <c r="AO79" s="452" t="e">
        <v>#VALUE!</v>
      </c>
      <c r="AP79" s="450" t="e">
        <f t="shared" si="7"/>
        <v>#VALUE!</v>
      </c>
      <c r="AQ79" s="450" t="e">
        <f t="shared" si="8"/>
        <v>#REF!</v>
      </c>
      <c r="AR79" s="453" t="e">
        <f t="shared" si="9"/>
        <v>#REF!</v>
      </c>
      <c r="AS79" s="300"/>
    </row>
    <row r="80" spans="1:45" ht="24" customHeight="1" x14ac:dyDescent="0.25">
      <c r="A80" s="345" t="e">
        <f>IF('concesión 2025'!#REF!="","",'concesión 2025'!#REF!)</f>
        <v>#REF!</v>
      </c>
      <c r="B80" s="346" t="e">
        <f>IF('concesión 2025'!#REF!="","",'concesión 2025'!#REF!)</f>
        <v>#REF!</v>
      </c>
      <c r="C80" s="439" t="e">
        <f>IF('concesión 2025'!#REF!="","",'concesión 2025'!#REF!)</f>
        <v>#REF!</v>
      </c>
      <c r="D80" s="439" t="e">
        <f>IF('concesión 2025'!#REF!="","",'concesión 2025'!#REF!)</f>
        <v>#REF!</v>
      </c>
      <c r="E80" s="454" t="e">
        <f>IF('concesión 2025'!#REF!="","",'concesión 2025'!#REF!)</f>
        <v>#REF!</v>
      </c>
      <c r="F80" s="347" t="e">
        <f>IF('concesión 2025'!#REF!="","",'concesión 2025'!#REF!)</f>
        <v>#REF!</v>
      </c>
      <c r="G80" s="455" t="e">
        <f>IF('concesión 2025'!#REF!="","",'concesión 2025'!#REF!)</f>
        <v>#REF!</v>
      </c>
      <c r="H80" s="456" t="e">
        <f>IF('concesión 2025'!#REF!="","",'concesión 2025'!#REF!)</f>
        <v>#REF!</v>
      </c>
      <c r="I80" s="347" t="e">
        <f>IF('concesión 2025'!#REF!="","",'concesión 2025'!#REF!)</f>
        <v>#REF!</v>
      </c>
      <c r="J80" s="347" t="e">
        <f>IF('concesión 2025'!#REF!="","",'concesión 2025'!#REF!)</f>
        <v>#REF!</v>
      </c>
      <c r="K80" s="451" t="e">
        <f>IF('concesión 2025'!#REF!="","",'concesión 2025'!#REF!)</f>
        <v>#REF!</v>
      </c>
      <c r="L80" s="457" t="e">
        <f>IF('concesión 2025'!#REF!="","",'concesión 2025'!#REF!)</f>
        <v>#REF!</v>
      </c>
      <c r="M80" s="347" t="e">
        <f>IF('concesión 2025'!#REF!="","",'concesión 2025'!#REF!)</f>
        <v>#REF!</v>
      </c>
      <c r="N80" s="347" t="e">
        <f>IF('concesión 2025'!#REF!="","",'concesión 2025'!#REF!)</f>
        <v>#REF!</v>
      </c>
      <c r="O80" s="451" t="e">
        <f>IF('concesión 2025'!#REF!="","",'concesión 2025'!#REF!)</f>
        <v>#REF!</v>
      </c>
      <c r="P80" s="458" t="e">
        <f>IF('concesión 2025'!#REF!="","",'concesión 2025'!#REF!)</f>
        <v>#REF!</v>
      </c>
      <c r="Q80" s="459" t="e">
        <f>IF('concesión 2025'!#REF!="","",'concesión 2025'!#REF!)</f>
        <v>#REF!</v>
      </c>
      <c r="R80" s="460" t="e">
        <f>IF('concesión 2025'!#REF!="","",'concesión 2025'!#REF!)</f>
        <v>#REF!</v>
      </c>
      <c r="S80" s="300"/>
      <c r="T80" s="437" t="e">
        <f>IF('concesión 2025'!#REF!="","",'concesión 2025'!#REF!)</f>
        <v>#REF!</v>
      </c>
      <c r="U80" s="438" t="e">
        <f>IF('concesión 2025'!#REF!="","",'concesión 2025'!#REF!)</f>
        <v>#REF!</v>
      </c>
      <c r="V80" s="439" t="e">
        <f>IF('concesión 2025'!#REF!="","",'concesión 2025'!#REF!)</f>
        <v>#REF!</v>
      </c>
      <c r="W80" s="439" t="e">
        <f>IF('concesión 2025'!#REF!="","",'concesión 2025'!#REF!)</f>
        <v>#REF!</v>
      </c>
      <c r="X80" s="440" t="e">
        <f>IF('concesión 2025'!#REF!="","",'concesión 2025'!#REF!)</f>
        <v>#REF!</v>
      </c>
      <c r="Y80" s="441" t="e">
        <f>IF('concesión 2025'!#REF!="","",'concesión 2025'!#REF!)</f>
        <v>#REF!</v>
      </c>
      <c r="Z80" s="442" t="e">
        <f>IF('concesión 2025'!#REF!="","",'concesión 2025'!#REF!)</f>
        <v>#REF!</v>
      </c>
      <c r="AA80" s="442" t="e">
        <f>IF('concesión 2025'!#REF!="","",'concesión 2025'!#REF!)</f>
        <v>#REF!</v>
      </c>
      <c r="AB80" s="443" t="e">
        <f>IF('concesión 2025'!#REF!="","",'concesión 2025'!#REF!)</f>
        <v>#REF!</v>
      </c>
      <c r="AC80" s="444" t="e">
        <f>IF('concesión 2025'!#REF!="","",'concesión 2025'!#REF!)</f>
        <v>#REF!</v>
      </c>
      <c r="AD80" s="445" t="e">
        <f>IF('concesión 2025'!#REF!="","",'concesión 2025'!#REF!)</f>
        <v>#REF!</v>
      </c>
      <c r="AE80" s="444" t="e">
        <f>IF('concesión 2025'!#REF!="","",'concesión 2025'!#REF!)</f>
        <v>#REF!</v>
      </c>
      <c r="AF80" s="461" t="e">
        <f>IF('concesión 2025'!#REF!="","",'concesión 2025'!#REF!)</f>
        <v>#REF!</v>
      </c>
      <c r="AG80" s="447" t="e">
        <f>IF(#REF!="","",#REF!)</f>
        <v>#REF!</v>
      </c>
      <c r="AH80" s="347" t="e">
        <f>IF(#REF!="","",#REF!)</f>
        <v>#REF!</v>
      </c>
      <c r="AI80" s="448" t="e">
        <f>IF(#REF!="","",#REF!)</f>
        <v>#REF!</v>
      </c>
      <c r="AJ80" s="449" t="e">
        <f>IF(#REF!="","",#REF!)</f>
        <v>#REF!</v>
      </c>
      <c r="AK80" s="450" t="e">
        <f t="shared" si="6"/>
        <v>#REF!</v>
      </c>
      <c r="AL80" s="447" t="e">
        <v>#VALUE!</v>
      </c>
      <c r="AM80" s="347" t="e">
        <v>#VALUE!</v>
      </c>
      <c r="AN80" s="451" t="e">
        <v>#VALUE!</v>
      </c>
      <c r="AO80" s="452" t="e">
        <v>#VALUE!</v>
      </c>
      <c r="AP80" s="450" t="e">
        <f t="shared" si="7"/>
        <v>#VALUE!</v>
      </c>
      <c r="AQ80" s="450" t="e">
        <f t="shared" si="8"/>
        <v>#REF!</v>
      </c>
      <c r="AR80" s="453" t="e">
        <f t="shared" si="9"/>
        <v>#REF!</v>
      </c>
      <c r="AS80" s="300"/>
    </row>
    <row r="81" spans="1:45" ht="24" customHeight="1" x14ac:dyDescent="0.25">
      <c r="A81" s="345" t="e">
        <f>IF('concesión 2025'!#REF!="","",'concesión 2025'!#REF!)</f>
        <v>#REF!</v>
      </c>
      <c r="B81" s="346" t="e">
        <f>IF('concesión 2025'!#REF!="","",'concesión 2025'!#REF!)</f>
        <v>#REF!</v>
      </c>
      <c r="C81" s="439" t="e">
        <f>IF('concesión 2025'!#REF!="","",'concesión 2025'!#REF!)</f>
        <v>#REF!</v>
      </c>
      <c r="D81" s="439" t="e">
        <f>IF('concesión 2025'!#REF!="","",'concesión 2025'!#REF!)</f>
        <v>#REF!</v>
      </c>
      <c r="E81" s="454" t="e">
        <f>IF('concesión 2025'!#REF!="","",'concesión 2025'!#REF!)</f>
        <v>#REF!</v>
      </c>
      <c r="F81" s="347" t="e">
        <f>IF('concesión 2025'!#REF!="","",'concesión 2025'!#REF!)</f>
        <v>#REF!</v>
      </c>
      <c r="G81" s="455" t="e">
        <f>IF('concesión 2025'!#REF!="","",'concesión 2025'!#REF!)</f>
        <v>#REF!</v>
      </c>
      <c r="H81" s="456" t="e">
        <f>IF('concesión 2025'!#REF!="","",'concesión 2025'!#REF!)</f>
        <v>#REF!</v>
      </c>
      <c r="I81" s="347" t="e">
        <f>IF('concesión 2025'!#REF!="","",'concesión 2025'!#REF!)</f>
        <v>#REF!</v>
      </c>
      <c r="J81" s="347" t="e">
        <f>IF('concesión 2025'!#REF!="","",'concesión 2025'!#REF!)</f>
        <v>#REF!</v>
      </c>
      <c r="K81" s="451" t="e">
        <f>IF('concesión 2025'!#REF!="","",'concesión 2025'!#REF!)</f>
        <v>#REF!</v>
      </c>
      <c r="L81" s="457" t="e">
        <f>IF('concesión 2025'!#REF!="","",'concesión 2025'!#REF!)</f>
        <v>#REF!</v>
      </c>
      <c r="M81" s="347" t="e">
        <f>IF('concesión 2025'!#REF!="","",'concesión 2025'!#REF!)</f>
        <v>#REF!</v>
      </c>
      <c r="N81" s="347" t="e">
        <f>IF('concesión 2025'!#REF!="","",'concesión 2025'!#REF!)</f>
        <v>#REF!</v>
      </c>
      <c r="O81" s="451" t="e">
        <f>IF('concesión 2025'!#REF!="","",'concesión 2025'!#REF!)</f>
        <v>#REF!</v>
      </c>
      <c r="P81" s="458" t="e">
        <f>IF('concesión 2025'!#REF!="","",'concesión 2025'!#REF!)</f>
        <v>#REF!</v>
      </c>
      <c r="Q81" s="459" t="e">
        <f>IF('concesión 2025'!#REF!="","",'concesión 2025'!#REF!)</f>
        <v>#REF!</v>
      </c>
      <c r="R81" s="460" t="e">
        <f>IF('concesión 2025'!#REF!="","",'concesión 2025'!#REF!)</f>
        <v>#REF!</v>
      </c>
      <c r="S81" s="300"/>
      <c r="T81" s="437" t="e">
        <f>IF('concesión 2025'!#REF!="","",'concesión 2025'!#REF!)</f>
        <v>#REF!</v>
      </c>
      <c r="U81" s="438" t="e">
        <f>IF('concesión 2025'!#REF!="","",'concesión 2025'!#REF!)</f>
        <v>#REF!</v>
      </c>
      <c r="V81" s="439" t="e">
        <f>IF('concesión 2025'!#REF!="","",'concesión 2025'!#REF!)</f>
        <v>#REF!</v>
      </c>
      <c r="W81" s="439" t="e">
        <f>IF('concesión 2025'!#REF!="","",'concesión 2025'!#REF!)</f>
        <v>#REF!</v>
      </c>
      <c r="X81" s="440" t="e">
        <f>IF('concesión 2025'!#REF!="","",'concesión 2025'!#REF!)</f>
        <v>#REF!</v>
      </c>
      <c r="Y81" s="441" t="e">
        <f>IF('concesión 2025'!#REF!="","",'concesión 2025'!#REF!)</f>
        <v>#REF!</v>
      </c>
      <c r="Z81" s="442" t="e">
        <f>IF('concesión 2025'!#REF!="","",'concesión 2025'!#REF!)</f>
        <v>#REF!</v>
      </c>
      <c r="AA81" s="442" t="e">
        <f>IF('concesión 2025'!#REF!="","",'concesión 2025'!#REF!)</f>
        <v>#REF!</v>
      </c>
      <c r="AB81" s="443" t="e">
        <f>IF('concesión 2025'!#REF!="","",'concesión 2025'!#REF!)</f>
        <v>#REF!</v>
      </c>
      <c r="AC81" s="444" t="e">
        <f>IF('concesión 2025'!#REF!="","",'concesión 2025'!#REF!)</f>
        <v>#REF!</v>
      </c>
      <c r="AD81" s="445" t="e">
        <f>IF('concesión 2025'!#REF!="","",'concesión 2025'!#REF!)</f>
        <v>#REF!</v>
      </c>
      <c r="AE81" s="444" t="e">
        <f>IF('concesión 2025'!#REF!="","",'concesión 2025'!#REF!)</f>
        <v>#REF!</v>
      </c>
      <c r="AF81" s="461" t="e">
        <f>IF('concesión 2025'!#REF!="","",'concesión 2025'!#REF!)</f>
        <v>#REF!</v>
      </c>
      <c r="AG81" s="447" t="e">
        <f>IF(#REF!="","",#REF!)</f>
        <v>#REF!</v>
      </c>
      <c r="AH81" s="347" t="e">
        <f>IF(#REF!="","",#REF!)</f>
        <v>#REF!</v>
      </c>
      <c r="AI81" s="448" t="e">
        <f>IF(#REF!="","",#REF!)</f>
        <v>#REF!</v>
      </c>
      <c r="AJ81" s="449" t="e">
        <f>IF(#REF!="","",#REF!)</f>
        <v>#REF!</v>
      </c>
      <c r="AK81" s="450" t="e">
        <f t="shared" si="6"/>
        <v>#REF!</v>
      </c>
      <c r="AL81" s="447" t="e">
        <v>#VALUE!</v>
      </c>
      <c r="AM81" s="347" t="e">
        <v>#VALUE!</v>
      </c>
      <c r="AN81" s="451" t="e">
        <v>#VALUE!</v>
      </c>
      <c r="AO81" s="452" t="e">
        <v>#VALUE!</v>
      </c>
      <c r="AP81" s="450" t="e">
        <f t="shared" si="7"/>
        <v>#VALUE!</v>
      </c>
      <c r="AQ81" s="450" t="e">
        <f t="shared" si="8"/>
        <v>#REF!</v>
      </c>
      <c r="AR81" s="453" t="e">
        <f t="shared" si="9"/>
        <v>#REF!</v>
      </c>
      <c r="AS81" s="300"/>
    </row>
    <row r="82" spans="1:45" ht="24" customHeight="1" x14ac:dyDescent="0.25">
      <c r="A82" s="345" t="e">
        <f>IF('concesión 2025'!#REF!="","",'concesión 2025'!#REF!)</f>
        <v>#REF!</v>
      </c>
      <c r="B82" s="346" t="e">
        <f>IF('concesión 2025'!#REF!="","",'concesión 2025'!#REF!)</f>
        <v>#REF!</v>
      </c>
      <c r="C82" s="439" t="e">
        <f>IF('concesión 2025'!#REF!="","",'concesión 2025'!#REF!)</f>
        <v>#REF!</v>
      </c>
      <c r="D82" s="439" t="e">
        <f>IF('concesión 2025'!#REF!="","",'concesión 2025'!#REF!)</f>
        <v>#REF!</v>
      </c>
      <c r="E82" s="454" t="e">
        <f>IF('concesión 2025'!#REF!="","",'concesión 2025'!#REF!)</f>
        <v>#REF!</v>
      </c>
      <c r="F82" s="347" t="e">
        <f>IF('concesión 2025'!#REF!="","",'concesión 2025'!#REF!)</f>
        <v>#REF!</v>
      </c>
      <c r="G82" s="455" t="e">
        <f>IF('concesión 2025'!#REF!="","",'concesión 2025'!#REF!)</f>
        <v>#REF!</v>
      </c>
      <c r="H82" s="456" t="e">
        <f>IF('concesión 2025'!#REF!="","",'concesión 2025'!#REF!)</f>
        <v>#REF!</v>
      </c>
      <c r="I82" s="347" t="e">
        <f>IF('concesión 2025'!#REF!="","",'concesión 2025'!#REF!)</f>
        <v>#REF!</v>
      </c>
      <c r="J82" s="347" t="e">
        <f>IF('concesión 2025'!#REF!="","",'concesión 2025'!#REF!)</f>
        <v>#REF!</v>
      </c>
      <c r="K82" s="451" t="e">
        <f>IF('concesión 2025'!#REF!="","",'concesión 2025'!#REF!)</f>
        <v>#REF!</v>
      </c>
      <c r="L82" s="457" t="e">
        <f>IF('concesión 2025'!#REF!="","",'concesión 2025'!#REF!)</f>
        <v>#REF!</v>
      </c>
      <c r="M82" s="347" t="e">
        <f>IF('concesión 2025'!#REF!="","",'concesión 2025'!#REF!)</f>
        <v>#REF!</v>
      </c>
      <c r="N82" s="347" t="e">
        <f>IF('concesión 2025'!#REF!="","",'concesión 2025'!#REF!)</f>
        <v>#REF!</v>
      </c>
      <c r="O82" s="451" t="e">
        <f>IF('concesión 2025'!#REF!="","",'concesión 2025'!#REF!)</f>
        <v>#REF!</v>
      </c>
      <c r="P82" s="458" t="e">
        <f>IF('concesión 2025'!#REF!="","",'concesión 2025'!#REF!)</f>
        <v>#REF!</v>
      </c>
      <c r="Q82" s="459" t="e">
        <f>IF('concesión 2025'!#REF!="","",'concesión 2025'!#REF!)</f>
        <v>#REF!</v>
      </c>
      <c r="R82" s="460" t="e">
        <f>IF('concesión 2025'!#REF!="","",'concesión 2025'!#REF!)</f>
        <v>#REF!</v>
      </c>
      <c r="S82" s="300"/>
      <c r="T82" s="437" t="e">
        <f>IF('concesión 2025'!#REF!="","",'concesión 2025'!#REF!)</f>
        <v>#REF!</v>
      </c>
      <c r="U82" s="438" t="e">
        <f>IF('concesión 2025'!#REF!="","",'concesión 2025'!#REF!)</f>
        <v>#REF!</v>
      </c>
      <c r="V82" s="439" t="e">
        <f>IF('concesión 2025'!#REF!="","",'concesión 2025'!#REF!)</f>
        <v>#REF!</v>
      </c>
      <c r="W82" s="439" t="e">
        <f>IF('concesión 2025'!#REF!="","",'concesión 2025'!#REF!)</f>
        <v>#REF!</v>
      </c>
      <c r="X82" s="440" t="e">
        <f>IF('concesión 2025'!#REF!="","",'concesión 2025'!#REF!)</f>
        <v>#REF!</v>
      </c>
      <c r="Y82" s="441" t="e">
        <f>IF('concesión 2025'!#REF!="","",'concesión 2025'!#REF!)</f>
        <v>#REF!</v>
      </c>
      <c r="Z82" s="442" t="e">
        <f>IF('concesión 2025'!#REF!="","",'concesión 2025'!#REF!)</f>
        <v>#REF!</v>
      </c>
      <c r="AA82" s="442" t="e">
        <f>IF('concesión 2025'!#REF!="","",'concesión 2025'!#REF!)</f>
        <v>#REF!</v>
      </c>
      <c r="AB82" s="443" t="e">
        <f>IF('concesión 2025'!#REF!="","",'concesión 2025'!#REF!)</f>
        <v>#REF!</v>
      </c>
      <c r="AC82" s="444" t="e">
        <f>IF('concesión 2025'!#REF!="","",'concesión 2025'!#REF!)</f>
        <v>#REF!</v>
      </c>
      <c r="AD82" s="445" t="e">
        <f>IF('concesión 2025'!#REF!="","",'concesión 2025'!#REF!)</f>
        <v>#REF!</v>
      </c>
      <c r="AE82" s="444" t="e">
        <f>IF('concesión 2025'!#REF!="","",'concesión 2025'!#REF!)</f>
        <v>#REF!</v>
      </c>
      <c r="AF82" s="461" t="e">
        <f>IF('concesión 2025'!#REF!="","",'concesión 2025'!#REF!)</f>
        <v>#REF!</v>
      </c>
      <c r="AG82" s="447" t="e">
        <f>IF(#REF!="","",#REF!)</f>
        <v>#REF!</v>
      </c>
      <c r="AH82" s="347" t="e">
        <f>IF(#REF!="","",#REF!)</f>
        <v>#REF!</v>
      </c>
      <c r="AI82" s="448" t="e">
        <f>IF(#REF!="","",#REF!)</f>
        <v>#REF!</v>
      </c>
      <c r="AJ82" s="449" t="e">
        <f>IF(#REF!="","",#REF!)</f>
        <v>#REF!</v>
      </c>
      <c r="AK82" s="450" t="e">
        <f t="shared" si="6"/>
        <v>#REF!</v>
      </c>
      <c r="AL82" s="447" t="e">
        <v>#VALUE!</v>
      </c>
      <c r="AM82" s="347" t="e">
        <v>#VALUE!</v>
      </c>
      <c r="AN82" s="451" t="e">
        <v>#VALUE!</v>
      </c>
      <c r="AO82" s="452" t="e">
        <v>#VALUE!</v>
      </c>
      <c r="AP82" s="450" t="e">
        <f t="shared" si="7"/>
        <v>#VALUE!</v>
      </c>
      <c r="AQ82" s="450" t="e">
        <f t="shared" si="8"/>
        <v>#REF!</v>
      </c>
      <c r="AR82" s="453" t="e">
        <f t="shared" si="9"/>
        <v>#REF!</v>
      </c>
      <c r="AS82" s="300"/>
    </row>
    <row r="83" spans="1:45" ht="24" customHeight="1" x14ac:dyDescent="0.25">
      <c r="A83" s="345" t="e">
        <f>IF('concesión 2025'!#REF!="","",'concesión 2025'!#REF!)</f>
        <v>#REF!</v>
      </c>
      <c r="B83" s="346" t="e">
        <f>IF('concesión 2025'!#REF!="","",'concesión 2025'!#REF!)</f>
        <v>#REF!</v>
      </c>
      <c r="C83" s="439" t="e">
        <f>IF('concesión 2025'!#REF!="","",'concesión 2025'!#REF!)</f>
        <v>#REF!</v>
      </c>
      <c r="D83" s="439" t="e">
        <f>IF('concesión 2025'!#REF!="","",'concesión 2025'!#REF!)</f>
        <v>#REF!</v>
      </c>
      <c r="E83" s="454" t="e">
        <f>IF('concesión 2025'!#REF!="","",'concesión 2025'!#REF!)</f>
        <v>#REF!</v>
      </c>
      <c r="F83" s="347" t="e">
        <f>IF('concesión 2025'!#REF!="","",'concesión 2025'!#REF!)</f>
        <v>#REF!</v>
      </c>
      <c r="G83" s="455" t="e">
        <f>IF('concesión 2025'!#REF!="","",'concesión 2025'!#REF!)</f>
        <v>#REF!</v>
      </c>
      <c r="H83" s="456" t="e">
        <f>IF('concesión 2025'!#REF!="","",'concesión 2025'!#REF!)</f>
        <v>#REF!</v>
      </c>
      <c r="I83" s="347" t="e">
        <f>IF('concesión 2025'!#REF!="","",'concesión 2025'!#REF!)</f>
        <v>#REF!</v>
      </c>
      <c r="J83" s="347" t="e">
        <f>IF('concesión 2025'!#REF!="","",'concesión 2025'!#REF!)</f>
        <v>#REF!</v>
      </c>
      <c r="K83" s="451" t="e">
        <f>IF('concesión 2025'!#REF!="","",'concesión 2025'!#REF!)</f>
        <v>#REF!</v>
      </c>
      <c r="L83" s="457" t="e">
        <f>IF('concesión 2025'!#REF!="","",'concesión 2025'!#REF!)</f>
        <v>#REF!</v>
      </c>
      <c r="M83" s="347" t="e">
        <f>IF('concesión 2025'!#REF!="","",'concesión 2025'!#REF!)</f>
        <v>#REF!</v>
      </c>
      <c r="N83" s="347" t="e">
        <f>IF('concesión 2025'!#REF!="","",'concesión 2025'!#REF!)</f>
        <v>#REF!</v>
      </c>
      <c r="O83" s="451" t="e">
        <f>IF('concesión 2025'!#REF!="","",'concesión 2025'!#REF!)</f>
        <v>#REF!</v>
      </c>
      <c r="P83" s="458" t="e">
        <f>IF('concesión 2025'!#REF!="","",'concesión 2025'!#REF!)</f>
        <v>#REF!</v>
      </c>
      <c r="Q83" s="459" t="e">
        <f>IF('concesión 2025'!#REF!="","",'concesión 2025'!#REF!)</f>
        <v>#REF!</v>
      </c>
      <c r="R83" s="460" t="e">
        <f>IF('concesión 2025'!#REF!="","",'concesión 2025'!#REF!)</f>
        <v>#REF!</v>
      </c>
      <c r="S83" s="300"/>
      <c r="T83" s="437" t="e">
        <f>IF('concesión 2025'!#REF!="","",'concesión 2025'!#REF!)</f>
        <v>#REF!</v>
      </c>
      <c r="U83" s="438" t="e">
        <f>IF('concesión 2025'!#REF!="","",'concesión 2025'!#REF!)</f>
        <v>#REF!</v>
      </c>
      <c r="V83" s="439" t="e">
        <f>IF('concesión 2025'!#REF!="","",'concesión 2025'!#REF!)</f>
        <v>#REF!</v>
      </c>
      <c r="W83" s="439" t="e">
        <f>IF('concesión 2025'!#REF!="","",'concesión 2025'!#REF!)</f>
        <v>#REF!</v>
      </c>
      <c r="X83" s="440" t="e">
        <f>IF('concesión 2025'!#REF!="","",'concesión 2025'!#REF!)</f>
        <v>#REF!</v>
      </c>
      <c r="Y83" s="441" t="e">
        <f>IF('concesión 2025'!#REF!="","",'concesión 2025'!#REF!)</f>
        <v>#REF!</v>
      </c>
      <c r="Z83" s="442" t="e">
        <f>IF('concesión 2025'!#REF!="","",'concesión 2025'!#REF!)</f>
        <v>#REF!</v>
      </c>
      <c r="AA83" s="442" t="e">
        <f>IF('concesión 2025'!#REF!="","",'concesión 2025'!#REF!)</f>
        <v>#REF!</v>
      </c>
      <c r="AB83" s="443" t="e">
        <f>IF('concesión 2025'!#REF!="","",'concesión 2025'!#REF!)</f>
        <v>#REF!</v>
      </c>
      <c r="AC83" s="444" t="e">
        <f>IF('concesión 2025'!#REF!="","",'concesión 2025'!#REF!)</f>
        <v>#REF!</v>
      </c>
      <c r="AD83" s="445" t="e">
        <f>IF('concesión 2025'!#REF!="","",'concesión 2025'!#REF!)</f>
        <v>#REF!</v>
      </c>
      <c r="AE83" s="444" t="e">
        <f>IF('concesión 2025'!#REF!="","",'concesión 2025'!#REF!)</f>
        <v>#REF!</v>
      </c>
      <c r="AF83" s="461" t="e">
        <f>IF('concesión 2025'!#REF!="","",'concesión 2025'!#REF!)</f>
        <v>#REF!</v>
      </c>
      <c r="AG83" s="447" t="e">
        <f>IF(#REF!="","",#REF!)</f>
        <v>#REF!</v>
      </c>
      <c r="AH83" s="347" t="e">
        <f>IF(#REF!="","",#REF!)</f>
        <v>#REF!</v>
      </c>
      <c r="AI83" s="448" t="e">
        <f>IF(#REF!="","",#REF!)</f>
        <v>#REF!</v>
      </c>
      <c r="AJ83" s="449" t="e">
        <f>IF(#REF!="","",#REF!)</f>
        <v>#REF!</v>
      </c>
      <c r="AK83" s="450" t="e">
        <f t="shared" si="6"/>
        <v>#REF!</v>
      </c>
      <c r="AL83" s="447" t="e">
        <v>#VALUE!</v>
      </c>
      <c r="AM83" s="347" t="e">
        <v>#VALUE!</v>
      </c>
      <c r="AN83" s="451" t="e">
        <v>#VALUE!</v>
      </c>
      <c r="AO83" s="452" t="e">
        <v>#VALUE!</v>
      </c>
      <c r="AP83" s="450" t="e">
        <f t="shared" si="7"/>
        <v>#VALUE!</v>
      </c>
      <c r="AQ83" s="450" t="e">
        <f t="shared" si="8"/>
        <v>#REF!</v>
      </c>
      <c r="AR83" s="453" t="e">
        <f t="shared" si="9"/>
        <v>#REF!</v>
      </c>
      <c r="AS83" s="300"/>
    </row>
    <row r="84" spans="1:45" ht="19.5" customHeight="1" x14ac:dyDescent="0.25">
      <c r="A84" s="345" t="e">
        <f>IF('concesión 2025'!#REF!="","",'concesión 2025'!#REF!)</f>
        <v>#REF!</v>
      </c>
      <c r="B84" s="346" t="e">
        <f>IF('concesión 2025'!#REF!="","",'concesión 2025'!#REF!)</f>
        <v>#REF!</v>
      </c>
      <c r="C84" s="439" t="e">
        <f>IF('concesión 2025'!#REF!="","",'concesión 2025'!#REF!)</f>
        <v>#REF!</v>
      </c>
      <c r="D84" s="439" t="e">
        <f>IF('concesión 2025'!#REF!="","",'concesión 2025'!#REF!)</f>
        <v>#REF!</v>
      </c>
      <c r="E84" s="454" t="e">
        <f>IF('concesión 2025'!#REF!="","",'concesión 2025'!#REF!)</f>
        <v>#REF!</v>
      </c>
      <c r="F84" s="347" t="e">
        <f>IF('concesión 2025'!#REF!="","",'concesión 2025'!#REF!)</f>
        <v>#REF!</v>
      </c>
      <c r="G84" s="455" t="e">
        <f>IF('concesión 2025'!#REF!="","",'concesión 2025'!#REF!)</f>
        <v>#REF!</v>
      </c>
      <c r="H84" s="456" t="e">
        <f>IF('concesión 2025'!#REF!="","",'concesión 2025'!#REF!)</f>
        <v>#REF!</v>
      </c>
      <c r="I84" s="347" t="e">
        <f>IF('concesión 2025'!#REF!="","",'concesión 2025'!#REF!)</f>
        <v>#REF!</v>
      </c>
      <c r="J84" s="347" t="e">
        <f>IF('concesión 2025'!#REF!="","",'concesión 2025'!#REF!)</f>
        <v>#REF!</v>
      </c>
      <c r="K84" s="451" t="e">
        <f>IF('concesión 2025'!#REF!="","",'concesión 2025'!#REF!)</f>
        <v>#REF!</v>
      </c>
      <c r="L84" s="457" t="e">
        <f>IF('concesión 2025'!#REF!="","",'concesión 2025'!#REF!)</f>
        <v>#REF!</v>
      </c>
      <c r="M84" s="347" t="e">
        <f>IF('concesión 2025'!#REF!="","",'concesión 2025'!#REF!)</f>
        <v>#REF!</v>
      </c>
      <c r="N84" s="347" t="e">
        <f>IF('concesión 2025'!#REF!="","",'concesión 2025'!#REF!)</f>
        <v>#REF!</v>
      </c>
      <c r="O84" s="451" t="e">
        <f>IF('concesión 2025'!#REF!="","",'concesión 2025'!#REF!)</f>
        <v>#REF!</v>
      </c>
      <c r="P84" s="458" t="e">
        <f>IF('concesión 2025'!#REF!="","",'concesión 2025'!#REF!)</f>
        <v>#REF!</v>
      </c>
      <c r="Q84" s="459" t="e">
        <f>IF('concesión 2025'!#REF!="","",'concesión 2025'!#REF!)</f>
        <v>#REF!</v>
      </c>
      <c r="R84" s="460" t="e">
        <f>IF('concesión 2025'!#REF!="","",'concesión 2025'!#REF!)</f>
        <v>#REF!</v>
      </c>
      <c r="S84" s="300"/>
      <c r="T84" s="437" t="e">
        <f>IF('concesión 2025'!#REF!="","",'concesión 2025'!#REF!)</f>
        <v>#REF!</v>
      </c>
      <c r="U84" s="438" t="e">
        <f>IF('concesión 2025'!#REF!="","",'concesión 2025'!#REF!)</f>
        <v>#REF!</v>
      </c>
      <c r="V84" s="439" t="e">
        <f>IF('concesión 2025'!#REF!="","",'concesión 2025'!#REF!)</f>
        <v>#REF!</v>
      </c>
      <c r="W84" s="439" t="e">
        <f>IF('concesión 2025'!#REF!="","",'concesión 2025'!#REF!)</f>
        <v>#REF!</v>
      </c>
      <c r="X84" s="440" t="e">
        <f>IF('concesión 2025'!#REF!="","",'concesión 2025'!#REF!)</f>
        <v>#REF!</v>
      </c>
      <c r="Y84" s="441" t="e">
        <f>IF('concesión 2025'!#REF!="","",'concesión 2025'!#REF!)</f>
        <v>#REF!</v>
      </c>
      <c r="Z84" s="442" t="e">
        <f>IF('concesión 2025'!#REF!="","",'concesión 2025'!#REF!)</f>
        <v>#REF!</v>
      </c>
      <c r="AA84" s="442" t="e">
        <f>IF('concesión 2025'!#REF!="","",'concesión 2025'!#REF!)</f>
        <v>#REF!</v>
      </c>
      <c r="AB84" s="443" t="e">
        <f>IF('concesión 2025'!#REF!="","",'concesión 2025'!#REF!)</f>
        <v>#REF!</v>
      </c>
      <c r="AC84" s="444" t="e">
        <f>IF('concesión 2025'!#REF!="","",'concesión 2025'!#REF!)</f>
        <v>#REF!</v>
      </c>
      <c r="AD84" s="445" t="e">
        <f>IF('concesión 2025'!#REF!="","",'concesión 2025'!#REF!)</f>
        <v>#REF!</v>
      </c>
      <c r="AE84" s="444" t="e">
        <f>IF('concesión 2025'!#REF!="","",'concesión 2025'!#REF!)</f>
        <v>#REF!</v>
      </c>
      <c r="AF84" s="461" t="e">
        <f>IF('concesión 2025'!#REF!="","",'concesión 2025'!#REF!)</f>
        <v>#REF!</v>
      </c>
      <c r="AG84" s="447" t="e">
        <f>IF(#REF!="","",#REF!)</f>
        <v>#REF!</v>
      </c>
      <c r="AH84" s="347" t="e">
        <f>IF(#REF!="","",#REF!)</f>
        <v>#REF!</v>
      </c>
      <c r="AI84" s="448" t="e">
        <f>IF(#REF!="","",#REF!)</f>
        <v>#REF!</v>
      </c>
      <c r="AJ84" s="449" t="e">
        <f>IF(#REF!="","",#REF!)</f>
        <v>#REF!</v>
      </c>
      <c r="AK84" s="450" t="e">
        <f t="shared" si="6"/>
        <v>#REF!</v>
      </c>
      <c r="AL84" s="447" t="e">
        <v>#VALUE!</v>
      </c>
      <c r="AM84" s="347" t="e">
        <v>#VALUE!</v>
      </c>
      <c r="AN84" s="451" t="e">
        <v>#VALUE!</v>
      </c>
      <c r="AO84" s="452" t="e">
        <v>#VALUE!</v>
      </c>
      <c r="AP84" s="450" t="e">
        <f t="shared" si="7"/>
        <v>#VALUE!</v>
      </c>
      <c r="AQ84" s="450" t="e">
        <f t="shared" si="8"/>
        <v>#REF!</v>
      </c>
      <c r="AR84" s="453" t="e">
        <f t="shared" si="9"/>
        <v>#REF!</v>
      </c>
      <c r="AS84" s="300"/>
    </row>
    <row r="85" spans="1:45" ht="19.5" customHeight="1" x14ac:dyDescent="0.25">
      <c r="A85" s="345" t="e">
        <f>IF('concesión 2025'!#REF!="","",'concesión 2025'!#REF!)</f>
        <v>#REF!</v>
      </c>
      <c r="B85" s="346" t="e">
        <f>IF('concesión 2025'!#REF!="","",'concesión 2025'!#REF!)</f>
        <v>#REF!</v>
      </c>
      <c r="C85" s="439" t="e">
        <f>IF('concesión 2025'!#REF!="","",'concesión 2025'!#REF!)</f>
        <v>#REF!</v>
      </c>
      <c r="D85" s="439" t="e">
        <f>IF('concesión 2025'!#REF!="","",'concesión 2025'!#REF!)</f>
        <v>#REF!</v>
      </c>
      <c r="E85" s="454" t="e">
        <f>IF('concesión 2025'!#REF!="","",'concesión 2025'!#REF!)</f>
        <v>#REF!</v>
      </c>
      <c r="F85" s="347" t="e">
        <f>IF('concesión 2025'!#REF!="","",'concesión 2025'!#REF!)</f>
        <v>#REF!</v>
      </c>
      <c r="G85" s="455" t="e">
        <f>IF('concesión 2025'!#REF!="","",'concesión 2025'!#REF!)</f>
        <v>#REF!</v>
      </c>
      <c r="H85" s="456" t="e">
        <f>IF('concesión 2025'!#REF!="","",'concesión 2025'!#REF!)</f>
        <v>#REF!</v>
      </c>
      <c r="I85" s="347" t="e">
        <f>IF('concesión 2025'!#REF!="","",'concesión 2025'!#REF!)</f>
        <v>#REF!</v>
      </c>
      <c r="J85" s="347" t="e">
        <f>IF('concesión 2025'!#REF!="","",'concesión 2025'!#REF!)</f>
        <v>#REF!</v>
      </c>
      <c r="K85" s="451" t="e">
        <f>IF('concesión 2025'!#REF!="","",'concesión 2025'!#REF!)</f>
        <v>#REF!</v>
      </c>
      <c r="L85" s="457" t="e">
        <f>IF('concesión 2025'!#REF!="","",'concesión 2025'!#REF!)</f>
        <v>#REF!</v>
      </c>
      <c r="M85" s="347" t="e">
        <f>IF('concesión 2025'!#REF!="","",'concesión 2025'!#REF!)</f>
        <v>#REF!</v>
      </c>
      <c r="N85" s="347" t="e">
        <f>IF('concesión 2025'!#REF!="","",'concesión 2025'!#REF!)</f>
        <v>#REF!</v>
      </c>
      <c r="O85" s="451" t="e">
        <f>IF('concesión 2025'!#REF!="","",'concesión 2025'!#REF!)</f>
        <v>#REF!</v>
      </c>
      <c r="P85" s="458" t="e">
        <f>IF('concesión 2025'!#REF!="","",'concesión 2025'!#REF!)</f>
        <v>#REF!</v>
      </c>
      <c r="Q85" s="459" t="e">
        <f>IF('concesión 2025'!#REF!="","",'concesión 2025'!#REF!)</f>
        <v>#REF!</v>
      </c>
      <c r="R85" s="460" t="e">
        <f>IF('concesión 2025'!#REF!="","",'concesión 2025'!#REF!)</f>
        <v>#REF!</v>
      </c>
      <c r="S85" s="300"/>
      <c r="T85" s="437" t="e">
        <f>IF('concesión 2025'!#REF!="","",'concesión 2025'!#REF!)</f>
        <v>#REF!</v>
      </c>
      <c r="U85" s="438" t="e">
        <f>IF('concesión 2025'!#REF!="","",'concesión 2025'!#REF!)</f>
        <v>#REF!</v>
      </c>
      <c r="V85" s="439" t="e">
        <f>IF('concesión 2025'!#REF!="","",'concesión 2025'!#REF!)</f>
        <v>#REF!</v>
      </c>
      <c r="W85" s="439" t="e">
        <f>IF('concesión 2025'!#REF!="","",'concesión 2025'!#REF!)</f>
        <v>#REF!</v>
      </c>
      <c r="X85" s="440" t="e">
        <f>IF('concesión 2025'!#REF!="","",'concesión 2025'!#REF!)</f>
        <v>#REF!</v>
      </c>
      <c r="Y85" s="441" t="e">
        <f>IF('concesión 2025'!#REF!="","",'concesión 2025'!#REF!)</f>
        <v>#REF!</v>
      </c>
      <c r="Z85" s="442" t="e">
        <f>IF('concesión 2025'!#REF!="","",'concesión 2025'!#REF!)</f>
        <v>#REF!</v>
      </c>
      <c r="AA85" s="442" t="e">
        <f>IF('concesión 2025'!#REF!="","",'concesión 2025'!#REF!)</f>
        <v>#REF!</v>
      </c>
      <c r="AB85" s="443" t="e">
        <f>IF('concesión 2025'!#REF!="","",'concesión 2025'!#REF!)</f>
        <v>#REF!</v>
      </c>
      <c r="AC85" s="444" t="e">
        <f>IF('concesión 2025'!#REF!="","",'concesión 2025'!#REF!)</f>
        <v>#REF!</v>
      </c>
      <c r="AD85" s="445" t="e">
        <f>IF('concesión 2025'!#REF!="","",'concesión 2025'!#REF!)</f>
        <v>#REF!</v>
      </c>
      <c r="AE85" s="444" t="e">
        <f>IF('concesión 2025'!#REF!="","",'concesión 2025'!#REF!)</f>
        <v>#REF!</v>
      </c>
      <c r="AF85" s="461" t="e">
        <f>IF('concesión 2025'!#REF!="","",'concesión 2025'!#REF!)</f>
        <v>#REF!</v>
      </c>
      <c r="AG85" s="447" t="e">
        <f>IF(#REF!="","",#REF!)</f>
        <v>#REF!</v>
      </c>
      <c r="AH85" s="347" t="e">
        <f>IF(#REF!="","",#REF!)</f>
        <v>#REF!</v>
      </c>
      <c r="AI85" s="448" t="e">
        <f>IF(#REF!="","",#REF!)</f>
        <v>#REF!</v>
      </c>
      <c r="AJ85" s="449" t="e">
        <f>IF(#REF!="","",#REF!)</f>
        <v>#REF!</v>
      </c>
      <c r="AK85" s="450" t="e">
        <f t="shared" si="6"/>
        <v>#REF!</v>
      </c>
      <c r="AL85" s="447" t="e">
        <v>#VALUE!</v>
      </c>
      <c r="AM85" s="347" t="e">
        <v>#VALUE!</v>
      </c>
      <c r="AN85" s="451" t="e">
        <v>#VALUE!</v>
      </c>
      <c r="AO85" s="452" t="e">
        <v>#VALUE!</v>
      </c>
      <c r="AP85" s="450" t="e">
        <f t="shared" si="7"/>
        <v>#VALUE!</v>
      </c>
      <c r="AQ85" s="450" t="e">
        <f t="shared" si="8"/>
        <v>#REF!</v>
      </c>
      <c r="AR85" s="453" t="e">
        <f t="shared" si="9"/>
        <v>#REF!</v>
      </c>
      <c r="AS85" s="300"/>
    </row>
    <row r="86" spans="1:45" ht="19.5" customHeight="1" x14ac:dyDescent="0.25">
      <c r="A86" s="345" t="e">
        <f>IF('concesión 2025'!#REF!="","",'concesión 2025'!#REF!)</f>
        <v>#REF!</v>
      </c>
      <c r="B86" s="346" t="e">
        <f>IF('concesión 2025'!#REF!="","",'concesión 2025'!#REF!)</f>
        <v>#REF!</v>
      </c>
      <c r="C86" s="439" t="e">
        <f>IF('concesión 2025'!#REF!="","",'concesión 2025'!#REF!)</f>
        <v>#REF!</v>
      </c>
      <c r="D86" s="439" t="e">
        <f>IF('concesión 2025'!#REF!="","",'concesión 2025'!#REF!)</f>
        <v>#REF!</v>
      </c>
      <c r="E86" s="454" t="e">
        <f>IF('concesión 2025'!#REF!="","",'concesión 2025'!#REF!)</f>
        <v>#REF!</v>
      </c>
      <c r="F86" s="347" t="e">
        <f>IF('concesión 2025'!#REF!="","",'concesión 2025'!#REF!)</f>
        <v>#REF!</v>
      </c>
      <c r="G86" s="455" t="e">
        <f>IF('concesión 2025'!#REF!="","",'concesión 2025'!#REF!)</f>
        <v>#REF!</v>
      </c>
      <c r="H86" s="456" t="e">
        <f>IF('concesión 2025'!#REF!="","",'concesión 2025'!#REF!)</f>
        <v>#REF!</v>
      </c>
      <c r="I86" s="347" t="e">
        <f>IF('concesión 2025'!#REF!="","",'concesión 2025'!#REF!)</f>
        <v>#REF!</v>
      </c>
      <c r="J86" s="347" t="e">
        <f>IF('concesión 2025'!#REF!="","",'concesión 2025'!#REF!)</f>
        <v>#REF!</v>
      </c>
      <c r="K86" s="451" t="e">
        <f>IF('concesión 2025'!#REF!="","",'concesión 2025'!#REF!)</f>
        <v>#REF!</v>
      </c>
      <c r="L86" s="457" t="e">
        <f>IF('concesión 2025'!#REF!="","",'concesión 2025'!#REF!)</f>
        <v>#REF!</v>
      </c>
      <c r="M86" s="347" t="e">
        <f>IF('concesión 2025'!#REF!="","",'concesión 2025'!#REF!)</f>
        <v>#REF!</v>
      </c>
      <c r="N86" s="347" t="e">
        <f>IF('concesión 2025'!#REF!="","",'concesión 2025'!#REF!)</f>
        <v>#REF!</v>
      </c>
      <c r="O86" s="451" t="e">
        <f>IF('concesión 2025'!#REF!="","",'concesión 2025'!#REF!)</f>
        <v>#REF!</v>
      </c>
      <c r="P86" s="458" t="e">
        <f>IF('concesión 2025'!#REF!="","",'concesión 2025'!#REF!)</f>
        <v>#REF!</v>
      </c>
      <c r="Q86" s="459" t="e">
        <f>IF('concesión 2025'!#REF!="","",'concesión 2025'!#REF!)</f>
        <v>#REF!</v>
      </c>
      <c r="R86" s="460" t="e">
        <f>IF('concesión 2025'!#REF!="","",'concesión 2025'!#REF!)</f>
        <v>#REF!</v>
      </c>
      <c r="S86" s="300"/>
      <c r="T86" s="437" t="e">
        <f>IF('concesión 2025'!#REF!="","",'concesión 2025'!#REF!)</f>
        <v>#REF!</v>
      </c>
      <c r="U86" s="438" t="e">
        <f>IF('concesión 2025'!#REF!="","",'concesión 2025'!#REF!)</f>
        <v>#REF!</v>
      </c>
      <c r="V86" s="439" t="e">
        <f>IF('concesión 2025'!#REF!="","",'concesión 2025'!#REF!)</f>
        <v>#REF!</v>
      </c>
      <c r="W86" s="439" t="e">
        <f>IF('concesión 2025'!#REF!="","",'concesión 2025'!#REF!)</f>
        <v>#REF!</v>
      </c>
      <c r="X86" s="440" t="e">
        <f>IF('concesión 2025'!#REF!="","",'concesión 2025'!#REF!)</f>
        <v>#REF!</v>
      </c>
      <c r="Y86" s="441" t="e">
        <f>IF('concesión 2025'!#REF!="","",'concesión 2025'!#REF!)</f>
        <v>#REF!</v>
      </c>
      <c r="Z86" s="442" t="e">
        <f>IF('concesión 2025'!#REF!="","",'concesión 2025'!#REF!)</f>
        <v>#REF!</v>
      </c>
      <c r="AA86" s="442" t="e">
        <f>IF('concesión 2025'!#REF!="","",'concesión 2025'!#REF!)</f>
        <v>#REF!</v>
      </c>
      <c r="AB86" s="443" t="e">
        <f>IF('concesión 2025'!#REF!="","",'concesión 2025'!#REF!)</f>
        <v>#REF!</v>
      </c>
      <c r="AC86" s="444" t="e">
        <f>IF('concesión 2025'!#REF!="","",'concesión 2025'!#REF!)</f>
        <v>#REF!</v>
      </c>
      <c r="AD86" s="445" t="e">
        <f>IF('concesión 2025'!#REF!="","",'concesión 2025'!#REF!)</f>
        <v>#REF!</v>
      </c>
      <c r="AE86" s="444" t="e">
        <f>IF('concesión 2025'!#REF!="","",'concesión 2025'!#REF!)</f>
        <v>#REF!</v>
      </c>
      <c r="AF86" s="461" t="e">
        <f>IF('concesión 2025'!#REF!="","",'concesión 2025'!#REF!)</f>
        <v>#REF!</v>
      </c>
      <c r="AG86" s="447" t="e">
        <f>IF(#REF!="","",#REF!)</f>
        <v>#REF!</v>
      </c>
      <c r="AH86" s="347" t="e">
        <f>IF(#REF!="","",#REF!)</f>
        <v>#REF!</v>
      </c>
      <c r="AI86" s="448" t="e">
        <f>IF(#REF!="","",#REF!)</f>
        <v>#REF!</v>
      </c>
      <c r="AJ86" s="449" t="e">
        <f>IF(#REF!="","",#REF!)</f>
        <v>#REF!</v>
      </c>
      <c r="AK86" s="450" t="e">
        <f t="shared" si="6"/>
        <v>#REF!</v>
      </c>
      <c r="AL86" s="447" t="e">
        <v>#VALUE!</v>
      </c>
      <c r="AM86" s="347" t="e">
        <v>#VALUE!</v>
      </c>
      <c r="AN86" s="451" t="e">
        <v>#VALUE!</v>
      </c>
      <c r="AO86" s="452" t="e">
        <v>#VALUE!</v>
      </c>
      <c r="AP86" s="450" t="e">
        <f t="shared" si="7"/>
        <v>#VALUE!</v>
      </c>
      <c r="AQ86" s="450" t="e">
        <f t="shared" si="8"/>
        <v>#REF!</v>
      </c>
      <c r="AR86" s="453" t="e">
        <f t="shared" si="9"/>
        <v>#REF!</v>
      </c>
      <c r="AS86" s="300"/>
    </row>
    <row r="87" spans="1:45" ht="19.5" customHeight="1" x14ac:dyDescent="0.25">
      <c r="A87" s="345" t="str">
        <f>IF('concesión 2025'!A90="","",'concesión 2025'!A90)</f>
        <v/>
      </c>
      <c r="B87" s="346" t="str">
        <f>IF('concesión 2025'!B90="","",'concesión 2025'!B90)</f>
        <v/>
      </c>
      <c r="C87" s="439" t="str">
        <f>IF('concesión 2025'!C90="","",'concesión 2025'!C90)</f>
        <v/>
      </c>
      <c r="D87" s="439" t="str">
        <f>IF('concesión 2025'!D90="","",'concesión 2025'!D90)</f>
        <v/>
      </c>
      <c r="E87" s="454" t="str">
        <f>IF('concesión 2025'!E90="","",'concesión 2025'!E90)</f>
        <v/>
      </c>
      <c r="F87" s="347" t="str">
        <f>IF('concesión 2025'!I90="","",'concesión 2025'!I90)</f>
        <v/>
      </c>
      <c r="G87" s="455" t="str">
        <f>IF('concesión 2025'!J90="","",'concesión 2025'!J90)</f>
        <v/>
      </c>
      <c r="H87" s="456" t="str">
        <f>IF('concesión 2025'!K90="","",'concesión 2025'!K90)</f>
        <v/>
      </c>
      <c r="I87" s="347" t="str">
        <f>IF('concesión 2025'!L90="","",'concesión 2025'!L90)</f>
        <v/>
      </c>
      <c r="J87" s="347" t="str">
        <f>IF('concesión 2025'!M90="","",'concesión 2025'!M90)</f>
        <v/>
      </c>
      <c r="K87" s="451">
        <f>IF('concesión 2025'!N90="","",'concesión 2025'!N90)</f>
        <v>0</v>
      </c>
      <c r="L87" s="457">
        <f>IF('concesión 2025'!O90="","",'concesión 2025'!O90)</f>
        <v>0</v>
      </c>
      <c r="M87" s="347" t="str">
        <f>IF('concesión 2025'!P90="","",'concesión 2025'!P90)</f>
        <v/>
      </c>
      <c r="N87" s="347" t="str">
        <f>IF('concesión 2025'!Q90="","",'concesión 2025'!Q90)</f>
        <v/>
      </c>
      <c r="O87" s="451" t="str">
        <f>IF('concesión 2025'!R90="","",'concesión 2025'!R90)</f>
        <v/>
      </c>
      <c r="P87" s="458" t="str">
        <f>IF('concesión 2025'!S90="","",'concesión 2025'!S90)</f>
        <v/>
      </c>
      <c r="Q87" s="459" t="str">
        <f>IF('concesión 2025'!T90="","",'concesión 2025'!T90)</f>
        <v/>
      </c>
      <c r="R87" s="460" t="str">
        <f>IF('concesión 2025'!U90="","",'concesión 2025'!U90)</f>
        <v/>
      </c>
      <c r="S87" s="300"/>
      <c r="T87" s="437" t="str">
        <f>IF('concesión 2025'!A90="","",'concesión 2025'!A90)</f>
        <v/>
      </c>
      <c r="U87" s="438" t="str">
        <f>IF('concesión 2025'!B90="","",'concesión 2025'!B90)</f>
        <v/>
      </c>
      <c r="V87" s="439" t="str">
        <f>IF('concesión 2025'!C90="","",'concesión 2025'!C90)</f>
        <v/>
      </c>
      <c r="W87" s="439" t="str">
        <f>IF('concesión 2025'!D90="","",'concesión 2025'!D90)</f>
        <v/>
      </c>
      <c r="X87" s="440" t="str">
        <f>IF('concesión 2025'!E90="","",'concesión 2025'!E90)</f>
        <v/>
      </c>
      <c r="Y87" s="441" t="str">
        <f>IF('concesión 2025'!H90="","",'concesión 2025'!H90)</f>
        <v/>
      </c>
      <c r="Z87" s="442" t="str">
        <f>IF('concesión 2025'!I90="","",'concesión 2025'!I90)</f>
        <v/>
      </c>
      <c r="AA87" s="442" t="str">
        <f>IF('concesión 2025'!J90="","",'concesión 2025'!J90)</f>
        <v/>
      </c>
      <c r="AB87" s="443" t="str">
        <f>IF('concesión 2025'!K90="","",'concesión 2025'!K90)</f>
        <v/>
      </c>
      <c r="AC87" s="444">
        <f>IF('concesión 2025'!N90="","",'concesión 2025'!N90)</f>
        <v>0</v>
      </c>
      <c r="AD87" s="445">
        <f>IF('concesión 2025'!O90="","",'concesión 2025'!O90)</f>
        <v>0</v>
      </c>
      <c r="AE87" s="444" t="str">
        <f>IF('concesión 2025'!R90="","",'concesión 2025'!R90)</f>
        <v/>
      </c>
      <c r="AF87" s="461" t="str">
        <f>IF('concesión 2025'!S90="","",'concesión 2025'!S90)</f>
        <v/>
      </c>
      <c r="AG87" s="447" t="e">
        <f>IF(#REF!="","",#REF!)</f>
        <v>#REF!</v>
      </c>
      <c r="AH87" s="347" t="e">
        <f>IF(#REF!="","",#REF!)</f>
        <v>#REF!</v>
      </c>
      <c r="AI87" s="448" t="e">
        <f>IF(#REF!="","",#REF!)</f>
        <v>#REF!</v>
      </c>
      <c r="AJ87" s="449" t="e">
        <f>IF(#REF!="","",#REF!)</f>
        <v>#REF!</v>
      </c>
      <c r="AK87" s="450" t="e">
        <f t="shared" si="6"/>
        <v>#REF!</v>
      </c>
      <c r="AL87" s="447" t="e">
        <v>#VALUE!</v>
      </c>
      <c r="AM87" s="347" t="e">
        <v>#VALUE!</v>
      </c>
      <c r="AN87" s="451" t="e">
        <v>#VALUE!</v>
      </c>
      <c r="AO87" s="452" t="e">
        <v>#VALUE!</v>
      </c>
      <c r="AP87" s="450" t="e">
        <f t="shared" si="7"/>
        <v>#VALUE!</v>
      </c>
      <c r="AQ87" s="450" t="e">
        <f t="shared" si="8"/>
        <v>#REF!</v>
      </c>
      <c r="AR87" s="453" t="e">
        <f t="shared" si="9"/>
        <v>#REF!</v>
      </c>
      <c r="AS87" s="300"/>
    </row>
    <row r="88" spans="1:45" ht="19.5" customHeight="1" x14ac:dyDescent="0.25">
      <c r="A88" s="345" t="e">
        <v>#VALUE!</v>
      </c>
      <c r="B88" s="346" t="e">
        <v>#VALUE!</v>
      </c>
      <c r="C88" s="439" t="e">
        <v>#VALUE!</v>
      </c>
      <c r="D88" s="439" t="e">
        <v>#VALUE!</v>
      </c>
      <c r="E88" s="454" t="e">
        <v>#VALUE!</v>
      </c>
      <c r="F88" s="347" t="e">
        <v>#VALUE!</v>
      </c>
      <c r="G88" s="455" t="e">
        <v>#VALUE!</v>
      </c>
      <c r="H88" s="456" t="e">
        <v>#VALUE!</v>
      </c>
      <c r="I88" s="347" t="e">
        <v>#VALUE!</v>
      </c>
      <c r="J88" s="347" t="e">
        <v>#VALUE!</v>
      </c>
      <c r="K88" s="451" t="e">
        <v>#VALUE!</v>
      </c>
      <c r="L88" s="457" t="e">
        <v>#VALUE!</v>
      </c>
      <c r="M88" s="347" t="e">
        <v>#VALUE!</v>
      </c>
      <c r="N88" s="347" t="e">
        <v>#VALUE!</v>
      </c>
      <c r="O88" s="451" t="e">
        <v>#VALUE!</v>
      </c>
      <c r="P88" s="458" t="e">
        <v>#VALUE!</v>
      </c>
      <c r="Q88" s="459" t="e">
        <v>#VALUE!</v>
      </c>
      <c r="R88" s="460" t="e">
        <v>#VALUE!</v>
      </c>
      <c r="S88" s="300"/>
      <c r="T88" s="437" t="e">
        <v>#VALUE!</v>
      </c>
      <c r="U88" s="438" t="e">
        <v>#VALUE!</v>
      </c>
      <c r="V88" s="439" t="e">
        <v>#VALUE!</v>
      </c>
      <c r="W88" s="439" t="e">
        <v>#VALUE!</v>
      </c>
      <c r="X88" s="440" t="e">
        <v>#VALUE!</v>
      </c>
      <c r="Y88" s="441" t="e">
        <v>#VALUE!</v>
      </c>
      <c r="Z88" s="442" t="e">
        <v>#VALUE!</v>
      </c>
      <c r="AA88" s="442" t="e">
        <v>#VALUE!</v>
      </c>
      <c r="AB88" s="443" t="e">
        <v>#VALUE!</v>
      </c>
      <c r="AC88" s="444" t="e">
        <v>#VALUE!</v>
      </c>
      <c r="AD88" s="445" t="e">
        <v>#VALUE!</v>
      </c>
      <c r="AE88" s="444" t="e">
        <v>#VALUE!</v>
      </c>
      <c r="AF88" s="461" t="e">
        <v>#VALUE!</v>
      </c>
      <c r="AG88" s="447" t="e">
        <f>IF(#REF!="","",#REF!)</f>
        <v>#REF!</v>
      </c>
      <c r="AH88" s="347" t="e">
        <f>IF(#REF!="","",#REF!)</f>
        <v>#REF!</v>
      </c>
      <c r="AI88" s="448" t="e">
        <f>IF(#REF!="","",#REF!)</f>
        <v>#REF!</v>
      </c>
      <c r="AJ88" s="449" t="e">
        <f>IF(#REF!="","",#REF!)</f>
        <v>#REF!</v>
      </c>
      <c r="AK88" s="450" t="e">
        <f t="shared" si="6"/>
        <v>#REF!</v>
      </c>
      <c r="AL88" s="447" t="e">
        <v>#VALUE!</v>
      </c>
      <c r="AM88" s="347" t="e">
        <v>#VALUE!</v>
      </c>
      <c r="AN88" s="451" t="e">
        <v>#VALUE!</v>
      </c>
      <c r="AO88" s="452" t="e">
        <v>#VALUE!</v>
      </c>
      <c r="AP88" s="450" t="e">
        <f t="shared" si="7"/>
        <v>#VALUE!</v>
      </c>
      <c r="AQ88" s="450" t="e">
        <f t="shared" si="8"/>
        <v>#REF!</v>
      </c>
      <c r="AR88" s="453" t="e">
        <f t="shared" si="9"/>
        <v>#REF!</v>
      </c>
      <c r="AS88" s="300"/>
    </row>
    <row r="89" spans="1:45" ht="19.5" customHeight="1" x14ac:dyDescent="0.25">
      <c r="A89" s="345" t="str">
        <f>IF('concesión 2025'!A91="","",'concesión 2025'!A91)</f>
        <v>(1) Tipo de discapacidade: (PC) Parálise cerebral, (I) intelectual, (EM) Enfermidade mental (F) Física, (S) sensorial</v>
      </c>
      <c r="B89" s="346" t="str">
        <f>IF('concesión 2025'!B91="","",'concesión 2025'!B91)</f>
        <v/>
      </c>
      <c r="C89" s="439" t="str">
        <f>IF('concesión 2025'!C91="","",'concesión 2025'!C91)</f>
        <v/>
      </c>
      <c r="D89" s="439" t="str">
        <f>IF('concesión 2025'!D91="","",'concesión 2025'!D91)</f>
        <v>(5) TIPO DE CONTRATO: Indefinido, Int=Interinidade; T=Temporal (mínimo 6 meses)</v>
      </c>
      <c r="E89" s="454" t="str">
        <f>IF('concesión 2025'!E91="","",'concesión 2025'!E91)</f>
        <v/>
      </c>
      <c r="F89" s="347" t="str">
        <f>IF('concesión 2025'!I91="","",'concesión 2025'!I91)</f>
        <v/>
      </c>
      <c r="G89" s="455" t="str">
        <f>IF('concesión 2025'!J91="","",'concesión 2025'!J91)</f>
        <v/>
      </c>
      <c r="H89" s="456" t="str">
        <f>IF('concesión 2025'!K91="","",'concesión 2025'!K91)</f>
        <v/>
      </c>
      <c r="I89" s="347" t="str">
        <f>IF('concesión 2025'!L91="","",'concesión 2025'!L91)</f>
        <v/>
      </c>
      <c r="J89" s="347" t="str">
        <f>IF('concesión 2025'!M91="","",'concesión 2025'!M91)</f>
        <v/>
      </c>
      <c r="K89" s="451" t="str">
        <f>IF('concesión 2025'!N91="","",'concesión 2025'!N91)</f>
        <v/>
      </c>
      <c r="L89" s="457">
        <f>IF('concesión 2025'!O91="","",'concesión 2025'!O91)</f>
        <v>0</v>
      </c>
      <c r="M89" s="347" t="str">
        <f>IF('concesión 2025'!P91="","",'concesión 2025'!P91)</f>
        <v/>
      </c>
      <c r="N89" s="347" t="str">
        <f>IF('concesión 2025'!Q91="","",'concesión 2025'!Q91)</f>
        <v/>
      </c>
      <c r="O89" s="451" t="str">
        <f>IF('concesión 2025'!R91="","",'concesión 2025'!R91)</f>
        <v/>
      </c>
      <c r="P89" s="458" t="str">
        <f>IF('concesión 2025'!S91="","",'concesión 2025'!S91)</f>
        <v/>
      </c>
      <c r="Q89" s="459" t="str">
        <f>IF('concesión 2025'!T91="","",'concesión 2025'!T91)</f>
        <v/>
      </c>
      <c r="R89" s="460" t="str">
        <f>IF('concesión 2025'!U91="","",'concesión 2025'!U91)</f>
        <v/>
      </c>
      <c r="S89" s="300"/>
      <c r="T89" s="437" t="str">
        <f>IF('concesión 2025'!A91="","",'concesión 2025'!A91)</f>
        <v>(1) Tipo de discapacidade: (PC) Parálise cerebral, (I) intelectual, (EM) Enfermidade mental (F) Física, (S) sensorial</v>
      </c>
      <c r="U89" s="438" t="str">
        <f>IF('concesión 2025'!B91="","",'concesión 2025'!B91)</f>
        <v/>
      </c>
      <c r="V89" s="439" t="str">
        <f>IF('concesión 2025'!C91="","",'concesión 2025'!C91)</f>
        <v/>
      </c>
      <c r="W89" s="439" t="str">
        <f>IF('concesión 2025'!D91="","",'concesión 2025'!D91)</f>
        <v>(5) TIPO DE CONTRATO: Indefinido, Int=Interinidade; T=Temporal (mínimo 6 meses)</v>
      </c>
      <c r="X89" s="440" t="str">
        <f>IF('concesión 2025'!E91="","",'concesión 2025'!E91)</f>
        <v/>
      </c>
      <c r="Y89" s="441" t="str">
        <f>IF('concesión 2025'!H91="","",'concesión 2025'!H91)</f>
        <v/>
      </c>
      <c r="Z89" s="442" t="str">
        <f>IF('concesión 2025'!I91="","",'concesión 2025'!I91)</f>
        <v/>
      </c>
      <c r="AA89" s="442" t="str">
        <f>IF('concesión 2025'!J91="","",'concesión 2025'!J91)</f>
        <v/>
      </c>
      <c r="AB89" s="443" t="str">
        <f>IF('concesión 2025'!K91="","",'concesión 2025'!K91)</f>
        <v/>
      </c>
      <c r="AC89" s="444" t="str">
        <f>IF('concesión 2025'!N91="","",'concesión 2025'!N91)</f>
        <v/>
      </c>
      <c r="AD89" s="445">
        <f>IF('concesión 2025'!O91="","",'concesión 2025'!O91)</f>
        <v>0</v>
      </c>
      <c r="AE89" s="444" t="str">
        <f>IF('concesión 2025'!R91="","",'concesión 2025'!R91)</f>
        <v/>
      </c>
      <c r="AF89" s="461" t="str">
        <f>IF('concesión 2025'!S91="","",'concesión 2025'!S91)</f>
        <v/>
      </c>
      <c r="AG89" s="447" t="e">
        <f>IF(#REF!="","",#REF!)</f>
        <v>#REF!</v>
      </c>
      <c r="AH89" s="347" t="e">
        <f>IF(#REF!="","",#REF!)</f>
        <v>#REF!</v>
      </c>
      <c r="AI89" s="448" t="e">
        <f>IF(#REF!="","",#REF!)</f>
        <v>#REF!</v>
      </c>
      <c r="AJ89" s="449" t="e">
        <f>IF(#REF!="","",#REF!)</f>
        <v>#REF!</v>
      </c>
      <c r="AK89" s="450" t="e">
        <f t="shared" si="6"/>
        <v>#REF!</v>
      </c>
      <c r="AL89" s="447" t="e">
        <v>#VALUE!</v>
      </c>
      <c r="AM89" s="347" t="e">
        <v>#VALUE!</v>
      </c>
      <c r="AN89" s="451" t="e">
        <v>#VALUE!</v>
      </c>
      <c r="AO89" s="452" t="e">
        <v>#VALUE!</v>
      </c>
      <c r="AP89" s="450" t="e">
        <f t="shared" si="7"/>
        <v>#VALUE!</v>
      </c>
      <c r="AQ89" s="450" t="e">
        <f t="shared" si="8"/>
        <v>#REF!</v>
      </c>
      <c r="AR89" s="453" t="e">
        <f t="shared" si="9"/>
        <v>#REF!</v>
      </c>
      <c r="AS89" s="300"/>
    </row>
    <row r="90" spans="1:45" ht="19.5" customHeight="1" x14ac:dyDescent="0.25">
      <c r="A90" s="368" t="str">
        <f>IF('concesión 2025'!A92="","",'concesión 2025'!A92)</f>
        <v>(6) cálculos= meses de 30 días. Períodos inferiores ao mes calculanse en días</v>
      </c>
      <c r="B90" s="369" t="str">
        <f>IF('concesión 2025'!B92="","",'concesión 2025'!B92)</f>
        <v/>
      </c>
      <c r="C90" s="462" t="str">
        <f>IF('concesión 2025'!C92="","",'concesión 2025'!C92)</f>
        <v/>
      </c>
      <c r="D90" s="462" t="str">
        <f>IF('concesión 2025'!D92="","",'concesión 2025'!D92)</f>
        <v/>
      </c>
      <c r="E90" s="463" t="str">
        <f>IF('concesión 2025'!E92="","",'concesión 2025'!E92)</f>
        <v/>
      </c>
      <c r="F90" s="370" t="str">
        <f>IF('concesión 2025'!I92="","",'concesión 2025'!I92)</f>
        <v/>
      </c>
      <c r="G90" s="464" t="str">
        <f>IF('concesión 2025'!J92="","",'concesión 2025'!J92)</f>
        <v/>
      </c>
      <c r="H90" s="465" t="str">
        <f>IF('concesión 2025'!K92="","",'concesión 2025'!K92)</f>
        <v/>
      </c>
      <c r="I90" s="370" t="str">
        <f>IF('concesión 2025'!L92="","",'concesión 2025'!L92)</f>
        <v/>
      </c>
      <c r="J90" s="370" t="str">
        <f>IF('concesión 2025'!M92="","",'concesión 2025'!M92)</f>
        <v/>
      </c>
      <c r="K90" s="466" t="str">
        <f>IF('concesión 2025'!N92="","",'concesión 2025'!N92)</f>
        <v/>
      </c>
      <c r="L90" s="467" t="str">
        <f>IF('concesión 2025'!O92="","",'concesión 2025'!O92)</f>
        <v/>
      </c>
      <c r="M90" s="370" t="str">
        <f>IF('concesión 2025'!P92="","",'concesión 2025'!P92)</f>
        <v/>
      </c>
      <c r="N90" s="370" t="str">
        <f>IF('concesión 2025'!Q92="","",'concesión 2025'!Q92)</f>
        <v/>
      </c>
      <c r="O90" s="466" t="str">
        <f>IF('concesión 2025'!R92="","",'concesión 2025'!R92)</f>
        <v/>
      </c>
      <c r="P90" s="468" t="str">
        <f>IF('concesión 2025'!S92="","",'concesión 2025'!S92)</f>
        <v/>
      </c>
      <c r="Q90" s="469" t="str">
        <f>IF('concesión 2025'!T92="","",'concesión 2025'!T92)</f>
        <v/>
      </c>
      <c r="R90" s="470" t="str">
        <f>IF('concesión 2025'!U92="","",'concesión 2025'!U92)</f>
        <v/>
      </c>
      <c r="S90" s="300"/>
      <c r="T90" s="471" t="str">
        <f>IF('concesión 2025'!A92="","",'concesión 2025'!A92)</f>
        <v>(6) cálculos= meses de 30 días. Períodos inferiores ao mes calculanse en días</v>
      </c>
      <c r="U90" s="472" t="str">
        <f>IF('concesión 2025'!B92="","",'concesión 2025'!B92)</f>
        <v/>
      </c>
      <c r="V90" s="473" t="str">
        <f>IF('concesión 2025'!C92="","",'concesión 2025'!C92)</f>
        <v/>
      </c>
      <c r="W90" s="473" t="str">
        <f>IF('concesión 2025'!D92="","",'concesión 2025'!D92)</f>
        <v/>
      </c>
      <c r="X90" s="474" t="str">
        <f>IF('concesión 2025'!E92="","",'concesión 2025'!E92)</f>
        <v/>
      </c>
      <c r="Y90" s="475" t="str">
        <f>IF('concesión 2025'!H92="","",'concesión 2025'!H92)</f>
        <v/>
      </c>
      <c r="Z90" s="476" t="str">
        <f>IF('concesión 2025'!I92="","",'concesión 2025'!I92)</f>
        <v/>
      </c>
      <c r="AA90" s="476" t="str">
        <f>IF('concesión 2025'!J92="","",'concesión 2025'!J92)</f>
        <v/>
      </c>
      <c r="AB90" s="477" t="str">
        <f>IF('concesión 2025'!K92="","",'concesión 2025'!K92)</f>
        <v/>
      </c>
      <c r="AC90" s="444" t="str">
        <f>IF('concesión 2025'!N92="","",'concesión 2025'!N92)</f>
        <v/>
      </c>
      <c r="AD90" s="445" t="str">
        <f>IF('concesión 2025'!O92="","",'concesión 2025'!O92)</f>
        <v/>
      </c>
      <c r="AE90" s="444" t="str">
        <f>IF('concesión 2025'!R92="","",'concesión 2025'!R92)</f>
        <v/>
      </c>
      <c r="AF90" s="461" t="str">
        <f>IF('concesión 2025'!S92="","",'concesión 2025'!S92)</f>
        <v/>
      </c>
      <c r="AG90" s="447" t="e">
        <f>IF(#REF!="","",#REF!)</f>
        <v>#REF!</v>
      </c>
      <c r="AH90" s="347" t="e">
        <f>IF(#REF!="","",#REF!)</f>
        <v>#REF!</v>
      </c>
      <c r="AI90" s="448" t="e">
        <f>IF(#REF!="","",#REF!)</f>
        <v>#REF!</v>
      </c>
      <c r="AJ90" s="449" t="e">
        <f>IF(#REF!="","",#REF!)</f>
        <v>#REF!</v>
      </c>
      <c r="AK90" s="450" t="e">
        <f t="shared" si="6"/>
        <v>#REF!</v>
      </c>
      <c r="AL90" s="447" t="e">
        <v>#VALUE!</v>
      </c>
      <c r="AM90" s="347" t="e">
        <v>#VALUE!</v>
      </c>
      <c r="AN90" s="451" t="e">
        <v>#VALUE!</v>
      </c>
      <c r="AO90" s="452" t="e">
        <v>#VALUE!</v>
      </c>
      <c r="AP90" s="450" t="e">
        <f t="shared" si="7"/>
        <v>#VALUE!</v>
      </c>
      <c r="AQ90" s="450" t="e">
        <f t="shared" si="8"/>
        <v>#REF!</v>
      </c>
      <c r="AR90" s="453" t="e">
        <f t="shared" si="9"/>
        <v>#REF!</v>
      </c>
      <c r="AS90" s="300"/>
    </row>
    <row r="91" spans="1:45" s="506" customFormat="1" ht="31.5" customHeight="1" x14ac:dyDescent="0.25">
      <c r="A91" s="478"/>
      <c r="B91" s="478"/>
      <c r="C91" s="479"/>
      <c r="D91" s="479"/>
      <c r="E91" s="480"/>
      <c r="F91" s="481"/>
      <c r="G91" s="482" t="str">
        <f>IF('concesión 2025'!J93="","",'concesión 2025'!J93)</f>
        <v/>
      </c>
      <c r="H91" s="483" t="str">
        <f>IF('concesión 2025'!K93="","",'concesión 2025'!K93)</f>
        <v/>
      </c>
      <c r="I91" s="481" t="str">
        <f>IF('concesión 2025'!L93="","",'concesión 2025'!L93)</f>
        <v/>
      </c>
      <c r="J91" s="484" t="str">
        <f>IF('concesión 2025'!M93="","",'concesión 2025'!M93)</f>
        <v/>
      </c>
      <c r="K91" s="485" t="s">
        <v>200</v>
      </c>
      <c r="L91" s="486" t="str">
        <f>IF('concesión 2025'!O93="","",'concesión 2025'!O93)</f>
        <v/>
      </c>
      <c r="M91" s="487" t="str">
        <f>IF('concesión 2025'!P93="","",'concesión 2025'!P93)</f>
        <v/>
      </c>
      <c r="N91" s="487" t="str">
        <f>IF('concesión 2025'!Q93="","",'concesión 2025'!Q93)</f>
        <v/>
      </c>
      <c r="O91" s="488" t="s">
        <v>201</v>
      </c>
      <c r="P91" s="489" t="str">
        <f>IF('concesión 2025'!S93="","",'concesión 2025'!S93)</f>
        <v/>
      </c>
      <c r="Q91" s="490" t="str">
        <f>IF('concesión 2025'!T93="","",'concesión 2025'!T93)</f>
        <v/>
      </c>
      <c r="R91" s="491" t="str">
        <f>IF('concesión 2025'!U93="","",'concesión 2025'!U93)</f>
        <v/>
      </c>
      <c r="S91" s="492"/>
      <c r="T91" s="493"/>
      <c r="U91" s="493"/>
      <c r="V91" s="494"/>
      <c r="W91" s="494"/>
      <c r="X91" s="495"/>
      <c r="Y91" s="494"/>
      <c r="Z91" s="496"/>
      <c r="AA91" s="496"/>
      <c r="AB91" s="497"/>
      <c r="AC91" s="498" t="s">
        <v>202</v>
      </c>
      <c r="AD91" s="499" t="e">
        <f>SUM(AD28:AD90)</f>
        <v>#REF!</v>
      </c>
      <c r="AE91" s="500" t="s">
        <v>203</v>
      </c>
      <c r="AF91" s="501" t="e">
        <f>SUM(AF28:AF90)</f>
        <v>#VALUE!</v>
      </c>
      <c r="AG91" s="750" t="s">
        <v>204</v>
      </c>
      <c r="AH91" s="750"/>
      <c r="AI91" s="750"/>
      <c r="AJ91" s="502" t="e">
        <f>SUM(AJ28:AJ90)</f>
        <v>#REF!</v>
      </c>
      <c r="AK91" s="503" t="e">
        <f>+AD91-AJ91</f>
        <v>#REF!</v>
      </c>
      <c r="AL91" s="750" t="str">
        <f>IF('xustificacion 2025'!S89="","",'xustificacion 2025'!S89)</f>
        <v>TOTAL XUSTIFICADO anualidade 2025</v>
      </c>
      <c r="AM91" s="750"/>
      <c r="AN91" s="750"/>
      <c r="AO91" s="502" t="e">
        <f>SUM(AO28:AO90)</f>
        <v>#REF!</v>
      </c>
      <c r="AP91" s="503" t="e">
        <f>SUM(AP28:AP90)</f>
        <v>#VALUE!</v>
      </c>
      <c r="AQ91" s="504" t="e">
        <f>SUM(AQ28:AQ90)</f>
        <v>#REF!</v>
      </c>
      <c r="AR91" s="505" t="e">
        <f>SUM(AR28:AR90)</f>
        <v>#REF!</v>
      </c>
      <c r="AS91" s="492"/>
    </row>
    <row r="92" spans="1:45" x14ac:dyDescent="0.25">
      <c r="A92" s="391"/>
      <c r="B92" s="391"/>
      <c r="C92" s="507"/>
      <c r="D92" s="507"/>
      <c r="E92" s="508"/>
      <c r="F92" s="392"/>
      <c r="G92" s="509" t="str">
        <f>IF('concesión 2025'!J94="","",'concesión 2025'!J94)</f>
        <v/>
      </c>
      <c r="H92" s="508" t="str">
        <f>IF('concesión 2025'!K94="","",'concesión 2025'!K94)</f>
        <v/>
      </c>
      <c r="I92" s="392" t="str">
        <f>IF('concesión 2025'!L94="","",'concesión 2025'!L94)</f>
        <v/>
      </c>
      <c r="J92" s="392" t="str">
        <f>IF('concesión 2025'!M94="","",'concesión 2025'!M94)</f>
        <v/>
      </c>
      <c r="K92" s="510" t="str">
        <f>IF('concesión 2025'!N94="","",'concesión 2025'!N94)</f>
        <v/>
      </c>
      <c r="L92" s="511" t="str">
        <f>IF('concesión 2025'!O94="","",'concesión 2025'!O94)</f>
        <v/>
      </c>
      <c r="M92" s="392" t="str">
        <f>IF('concesión 2025'!P94="","",'concesión 2025'!P94)</f>
        <v/>
      </c>
      <c r="N92" s="392" t="str">
        <f>IF('concesión 2025'!Q94="","",'concesión 2025'!Q94)</f>
        <v/>
      </c>
      <c r="O92" s="510" t="str">
        <f>IF('concesión 2025'!R94="","",'concesión 2025'!R94)</f>
        <v/>
      </c>
      <c r="P92" s="512" t="str">
        <f>IF('concesión 2025'!S94="","",'concesión 2025'!S94)</f>
        <v/>
      </c>
      <c r="Q92" s="513" t="str">
        <f>IF('concesión 2025'!T94="","",'concesión 2025'!T94)</f>
        <v/>
      </c>
      <c r="S92" s="300"/>
      <c r="T92" s="514"/>
      <c r="U92" s="514"/>
      <c r="V92" s="507"/>
      <c r="W92" s="507"/>
      <c r="Y92" s="515"/>
      <c r="Z92" s="516"/>
      <c r="AA92" s="516"/>
      <c r="AB92" s="517"/>
      <c r="AC92" s="518"/>
      <c r="AD92" s="519"/>
      <c r="AE92" s="519"/>
      <c r="AF92" s="512"/>
      <c r="AG92" s="519" t="e">
        <f>IF(#REF!="","",#REF!)</f>
        <v>#REF!</v>
      </c>
      <c r="AH92" s="519"/>
      <c r="AI92" s="519"/>
      <c r="AJ92" s="519" t="e">
        <f>IF(#REF!="","",#REF!)</f>
        <v>#REF!</v>
      </c>
      <c r="AK92" s="519"/>
      <c r="AL92" s="392"/>
      <c r="AM92" s="392"/>
      <c r="AN92" s="510"/>
      <c r="AO92" s="413"/>
      <c r="AP92" s="520"/>
      <c r="AQ92" s="520"/>
      <c r="AR92" s="506"/>
      <c r="AS92" s="300"/>
    </row>
    <row r="93" spans="1:45" ht="40.5" x14ac:dyDescent="0.25">
      <c r="A93" s="391"/>
      <c r="B93" s="391"/>
      <c r="C93" s="507"/>
      <c r="D93" s="507"/>
      <c r="E93" s="508"/>
      <c r="F93" s="392"/>
      <c r="G93" s="509" t="str">
        <f>IF('concesión 2025'!J95="","",'concesión 2025'!J95)</f>
        <v/>
      </c>
      <c r="H93" s="508" t="str">
        <f>IF('concesión 2025'!K95="","",'concesión 2025'!K95)</f>
        <v>anualidade</v>
      </c>
      <c r="I93" s="392" t="str">
        <f>IF('concesión 2025'!L95="","",'concesión 2025'!L95)</f>
        <v>Nº persoas atendidos</v>
      </c>
      <c r="J93" s="392" t="str">
        <f>IF('concesión 2025'!M95="","",'concesión 2025'!M95)</f>
        <v>custos salariais (%xornada imputada á UAAP</v>
      </c>
      <c r="K93" s="510" t="str">
        <f>IF('concesión 2025'!N95="","",'concesión 2025'!N95)</f>
        <v xml:space="preserve">Contía por postos  </v>
      </c>
      <c r="L93" s="511" t="str">
        <f>IF('concesión 2025'!O95="","",'concesión 2025'!O95)</f>
        <v>IMPORTE AXUDA</v>
      </c>
      <c r="M93" s="392" t="str">
        <f>IF('concesión 2025'!P95="","",'concesión 2025'!P95)</f>
        <v/>
      </c>
      <c r="N93" s="392" t="str">
        <f>IF('concesión 2025'!Q95="","",'concesión 2025'!Q95)</f>
        <v/>
      </c>
      <c r="O93" s="510" t="str">
        <f>IF('concesión 2025'!R95="","",'concesión 2025'!R95)</f>
        <v/>
      </c>
      <c r="P93" s="512" t="str">
        <f>IF('concesión 2025'!S95="","",'concesión 2025'!S95)</f>
        <v/>
      </c>
      <c r="Q93" s="513" t="str">
        <f>IF('concesión 2025'!T95="","",'concesión 2025'!T95)</f>
        <v/>
      </c>
      <c r="S93" s="300"/>
      <c r="T93" s="514"/>
      <c r="U93" s="514"/>
      <c r="V93" s="507"/>
      <c r="W93" s="507"/>
      <c r="Y93" s="515"/>
      <c r="Z93" s="516"/>
      <c r="AE93" s="519"/>
      <c r="AF93" s="519"/>
      <c r="AG93" s="519"/>
      <c r="AH93" s="519"/>
      <c r="AI93" s="519"/>
      <c r="AJ93" s="519" t="e">
        <f>IF(#REF!="","",#REF!)</f>
        <v>#REF!</v>
      </c>
      <c r="AK93" s="519"/>
      <c r="AL93" s="392"/>
      <c r="AM93" s="392"/>
      <c r="AN93" s="510"/>
      <c r="AO93" s="413"/>
      <c r="AP93" s="520"/>
      <c r="AQ93" s="520"/>
      <c r="AS93" s="300"/>
    </row>
    <row r="94" spans="1:45" x14ac:dyDescent="0.25">
      <c r="A94" s="391"/>
      <c r="B94" s="391"/>
      <c r="C94" s="507"/>
      <c r="D94" s="507"/>
      <c r="E94" s="508"/>
      <c r="F94" s="392"/>
      <c r="G94" s="509" t="str">
        <f>IF('concesión 2025'!J96="","",'concesión 2025'!J96)</f>
        <v/>
      </c>
      <c r="H94" s="508">
        <f>IF('concesión 2025'!K96="","",'concesión 2025'!K96)</f>
        <v>2025</v>
      </c>
      <c r="I94" s="392">
        <f>IF('concesión 2025'!L96="","",'concesión 2025'!L96)</f>
        <v>0</v>
      </c>
      <c r="J94" s="392">
        <f>IF('concesión 2025'!M96="","",'concesión 2025'!M96)</f>
        <v>0</v>
      </c>
      <c r="K94" s="510">
        <f>IF('concesión 2025'!N96="","",'concesión 2025'!N96)</f>
        <v>0</v>
      </c>
      <c r="L94" s="511">
        <f>IF('concesión 2025'!O96="","",'concesión 2025'!O96)</f>
        <v>0</v>
      </c>
      <c r="M94" s="392" t="str">
        <f>IF('concesión 2025'!P96="","",'concesión 2025'!P96)</f>
        <v/>
      </c>
      <c r="N94" s="392" t="str">
        <f>IF('concesión 2025'!Q96="","",'concesión 2025'!Q96)</f>
        <v/>
      </c>
      <c r="O94" s="510" t="str">
        <f>IF('concesión 2025'!R96="","",'concesión 2025'!R96)</f>
        <v/>
      </c>
      <c r="P94" s="512" t="str">
        <f>IF('concesión 2025'!S96="","",'concesión 2025'!S96)</f>
        <v/>
      </c>
      <c r="Q94" s="513" t="str">
        <f>IF('concesión 2025'!T96="","",'concesión 2025'!T96)</f>
        <v/>
      </c>
      <c r="S94" s="300"/>
      <c r="T94" s="514"/>
      <c r="U94" s="514"/>
      <c r="V94" s="507"/>
      <c r="W94" s="507"/>
      <c r="Y94" s="515"/>
      <c r="Z94" s="516"/>
      <c r="AE94" s="519"/>
      <c r="AF94" s="519"/>
      <c r="AG94" s="519"/>
      <c r="AH94" s="519"/>
      <c r="AI94" s="519"/>
      <c r="AJ94" s="519" t="e">
        <f>IF(#REF!="","",#REF!)</f>
        <v>#REF!</v>
      </c>
      <c r="AK94" s="519"/>
      <c r="AL94" s="392"/>
      <c r="AM94" s="392"/>
      <c r="AN94" s="510"/>
      <c r="AO94" s="413"/>
      <c r="AP94" s="520"/>
      <c r="AQ94" s="520"/>
      <c r="AS94" s="300"/>
    </row>
    <row r="95" spans="1:45" ht="61.5" customHeight="1" x14ac:dyDescent="0.25">
      <c r="A95" s="391"/>
      <c r="B95" s="391"/>
      <c r="C95" s="507"/>
      <c r="D95" s="507"/>
      <c r="E95" s="508"/>
      <c r="F95" s="392"/>
      <c r="G95" s="509" t="str">
        <f>IF('concesión 2025'!J97="","",'concesión 2025'!J97)</f>
        <v/>
      </c>
      <c r="M95" s="521" t="str">
        <f>IF('concesión 2025'!K97="","",'concesión 2025'!K97)</f>
        <v>TOTAL</v>
      </c>
      <c r="N95" s="522">
        <f>IF('concesión 2025'!L97="","",'concesión 2025'!L97)</f>
        <v>0</v>
      </c>
      <c r="O95" s="523">
        <f>IF('concesión 2025'!M97="","",'concesión 2025'!M97)</f>
        <v>0</v>
      </c>
      <c r="P95" s="523">
        <f>IF('concesión 2025'!N97="","",'concesión 2025'!N97)</f>
        <v>0</v>
      </c>
      <c r="Q95" s="524">
        <f>IF('concesión 2025'!O97="","",'concesión 2025'!O97)</f>
        <v>0</v>
      </c>
      <c r="S95" s="300"/>
      <c r="T95" s="514" t="str">
        <f>IF('concesión 2025'!A97="","",'concesión 2025'!A97)</f>
        <v/>
      </c>
      <c r="U95" s="514" t="str">
        <f>IF('concesión 2025'!B97="","",'concesión 2025'!B97)</f>
        <v/>
      </c>
      <c r="V95" s="507"/>
      <c r="W95" s="507" t="str">
        <f>IF('concesión 2025'!D98="","",'concesión 2025'!D98)</f>
        <v/>
      </c>
      <c r="X95" s="298" t="str">
        <f>IF('concesión 2025'!E98="","",'concesión 2025'!E98)</f>
        <v/>
      </c>
      <c r="Y95" s="507" t="str">
        <f>IF('concesión 2025'!H98="","",'concesión 2025'!H98)</f>
        <v/>
      </c>
      <c r="Z95" s="525" t="s">
        <v>205</v>
      </c>
      <c r="AA95" s="526"/>
      <c r="AB95" s="527">
        <v>2019</v>
      </c>
      <c r="AC95" s="528">
        <v>2020</v>
      </c>
      <c r="AD95" s="529" t="s">
        <v>83</v>
      </c>
      <c r="AF95" s="519" t="str">
        <f>IF('concesión 2025'!S97="","",'concesión 2025'!S97)</f>
        <v/>
      </c>
      <c r="AH95" s="530" t="s">
        <v>206</v>
      </c>
      <c r="AI95" s="531" t="s">
        <v>79</v>
      </c>
      <c r="AJ95" s="532" t="s">
        <v>207</v>
      </c>
      <c r="AK95" s="532" t="s">
        <v>117</v>
      </c>
      <c r="AL95" s="529" t="s">
        <v>208</v>
      </c>
      <c r="AM95" s="530" t="s">
        <v>209</v>
      </c>
      <c r="AN95" s="531" t="s">
        <v>79</v>
      </c>
      <c r="AO95" s="532" t="s">
        <v>207</v>
      </c>
      <c r="AP95" s="532" t="s">
        <v>117</v>
      </c>
      <c r="AQ95" s="529" t="s">
        <v>210</v>
      </c>
      <c r="AS95" s="300"/>
    </row>
    <row r="96" spans="1:45" ht="27.75" customHeight="1" x14ac:dyDescent="0.25">
      <c r="A96" s="391" t="str">
        <f>IF('concesión 2025'!A98="","",'concesión 2025'!A98)</f>
        <v/>
      </c>
      <c r="B96" s="391" t="str">
        <f>IF('concesión 2025'!B98="","",'concesión 2025'!B98)</f>
        <v/>
      </c>
      <c r="C96" s="507" t="str">
        <f>IF('concesión 2025'!C99="","",'concesión 2025'!C99)</f>
        <v/>
      </c>
      <c r="D96" s="507" t="str">
        <f>IF('concesión 2025'!D99="","",'concesión 2025'!D99)</f>
        <v/>
      </c>
      <c r="E96" s="508" t="str">
        <f>IF('concesión 2025'!E99="","",'concesión 2025'!E99)</f>
        <v/>
      </c>
      <c r="F96" s="392" t="str">
        <f>IF('concesión 2025'!I99="","",'concesión 2025'!I99)</f>
        <v/>
      </c>
      <c r="G96" s="509" t="str">
        <f>IF('concesión 2025'!J98="","",'concesión 2025'!J98)</f>
        <v/>
      </c>
      <c r="M96" s="533" t="str">
        <f>IF('concesión 2025'!K98="","",'concesión 2025'!K98)</f>
        <v/>
      </c>
      <c r="N96" s="534" t="str">
        <f>IF('concesión 2025'!L98="","",'concesión 2025'!L98)</f>
        <v/>
      </c>
      <c r="O96" s="276" t="str">
        <f>IF('concesión 2025'!M98="","",'concesión 2025'!M98)</f>
        <v/>
      </c>
      <c r="P96" s="276" t="str">
        <f>IF('concesión 2025'!N98="","",'concesión 2025'!N98)</f>
        <v/>
      </c>
      <c r="Q96" s="277" t="str">
        <f>IF('concesión 2025'!O98="","",'concesión 2025'!O98)</f>
        <v/>
      </c>
      <c r="S96" s="300"/>
      <c r="T96" s="514" t="str">
        <f>IF('concesión 2025'!A98="","",'concesión 2025'!A98)</f>
        <v/>
      </c>
      <c r="U96" s="514" t="str">
        <f>IF('concesión 2025'!B98="","",'concesión 2025'!B98)</f>
        <v/>
      </c>
      <c r="V96" s="507" t="str">
        <f>IF('concesión 2025'!C99="","",'concesión 2025'!C99)</f>
        <v/>
      </c>
      <c r="W96" s="507" t="str">
        <f>IF('concesión 2025'!D99="","",'concesión 2025'!D99)</f>
        <v/>
      </c>
      <c r="X96" s="298" t="str">
        <f>IF('concesión 2025'!E99="","",'concesión 2025'!E99)</f>
        <v/>
      </c>
      <c r="Y96" s="507" t="str">
        <f>IF('concesión 2025'!H99="","",'concesión 2025'!H99)</f>
        <v/>
      </c>
      <c r="Z96" s="535" t="s">
        <v>118</v>
      </c>
      <c r="AA96" s="536"/>
      <c r="AB96" s="413" t="e">
        <f>+AL96</f>
        <v>#REF!</v>
      </c>
      <c r="AC96" s="413" t="e">
        <f>+AQ96</f>
        <v>#REF!</v>
      </c>
      <c r="AD96" s="537" t="e">
        <f>+AB96+AC96</f>
        <v>#REF!</v>
      </c>
      <c r="AF96" s="519" t="str">
        <f>IF('concesión 2025'!S98="","",'concesión 2025'!S98)</f>
        <v/>
      </c>
      <c r="AH96" s="538" t="s">
        <v>118</v>
      </c>
      <c r="AI96" s="539" t="e">
        <f>+#REF!</f>
        <v>#REF!</v>
      </c>
      <c r="AJ96" s="540" t="e">
        <f>+AD21</f>
        <v>#REF!</v>
      </c>
      <c r="AK96" s="540" t="e">
        <f>+AD91</f>
        <v>#REF!</v>
      </c>
      <c r="AL96" s="541" t="e">
        <f>IF($AJ96&gt;$AK96,$AK96,$AJ96)</f>
        <v>#REF!</v>
      </c>
      <c r="AM96" s="538" t="s">
        <v>118</v>
      </c>
      <c r="AN96" s="539">
        <f>+'xustificacion 2025'!N94</f>
        <v>0</v>
      </c>
      <c r="AO96" s="540" t="e">
        <f>AE21</f>
        <v>#REF!</v>
      </c>
      <c r="AP96" s="540" t="e">
        <f>+AF91</f>
        <v>#VALUE!</v>
      </c>
      <c r="AQ96" s="542" t="e">
        <f>IF($AO96&gt;$AP96,$AP96,$AO96)</f>
        <v>#REF!</v>
      </c>
      <c r="AS96" s="300"/>
    </row>
    <row r="97" spans="1:45" ht="24" customHeight="1" x14ac:dyDescent="0.25">
      <c r="A97" s="391" t="str">
        <f>IF('concesión 2025'!A99="","",'concesión 2025'!A99)</f>
        <v/>
      </c>
      <c r="B97" s="391" t="str">
        <f>IF('concesión 2025'!B99="","",'concesión 2025'!B99)</f>
        <v/>
      </c>
      <c r="C97" s="507" t="str">
        <f>IF('concesión 2025'!C100="","",'concesión 2025'!C100)</f>
        <v/>
      </c>
      <c r="D97" s="507" t="str">
        <f>IF('concesión 2025'!D100="","",'concesión 2025'!D100)</f>
        <v/>
      </c>
      <c r="E97" s="508" t="str">
        <f>IF('concesión 2025'!E100="","",'concesión 2025'!E100)</f>
        <v/>
      </c>
      <c r="F97" s="392" t="str">
        <f>IF('concesión 2025'!I100="","",'concesión 2025'!I100)</f>
        <v/>
      </c>
      <c r="G97" s="509" t="str">
        <f>IF('concesión 2025'!J99="","",'concesión 2025'!J99)</f>
        <v/>
      </c>
      <c r="M97" s="533" t="e">
        <v>#VALUE!</v>
      </c>
      <c r="N97" s="534" t="e">
        <v>#VALUE!</v>
      </c>
      <c r="O97" s="276" t="e">
        <v>#VALUE!</v>
      </c>
      <c r="P97" s="276" t="e">
        <v>#VALUE!</v>
      </c>
      <c r="Q97" s="277" t="e">
        <v>#VALUE!</v>
      </c>
      <c r="S97" s="300"/>
      <c r="T97" s="514" t="str">
        <f>IF('concesión 2025'!A99="","",'concesión 2025'!A99)</f>
        <v/>
      </c>
      <c r="U97" s="514" t="str">
        <f>IF('concesión 2025'!B99="","",'concesión 2025'!B99)</f>
        <v/>
      </c>
      <c r="V97" s="507" t="str">
        <f>IF('concesión 2025'!C100="","",'concesión 2025'!C100)</f>
        <v/>
      </c>
      <c r="W97" s="507" t="str">
        <f>IF('concesión 2025'!D100="","",'concesión 2025'!D100)</f>
        <v/>
      </c>
      <c r="X97" s="298" t="str">
        <f>IF('concesión 2025'!E100="","",'concesión 2025'!E100)</f>
        <v/>
      </c>
      <c r="Y97" s="507" t="str">
        <f>IF('concesión 2025'!H100="","",'concesión 2025'!H100)</f>
        <v/>
      </c>
      <c r="Z97" s="543" t="s">
        <v>119</v>
      </c>
      <c r="AA97" s="544"/>
      <c r="AB97" s="545" t="e">
        <f>+AL97</f>
        <v>#REF!</v>
      </c>
      <c r="AC97" s="545" t="e">
        <f>+AQ97</f>
        <v>#REF!</v>
      </c>
      <c r="AD97" s="546" t="e">
        <f>+AB97+AC97</f>
        <v>#REF!</v>
      </c>
      <c r="AF97" s="519" t="str">
        <f>IF('concesión 2025'!N99="","",'concesión 2025'!N99)</f>
        <v/>
      </c>
      <c r="AH97" s="538" t="s">
        <v>119</v>
      </c>
      <c r="AI97" s="539" t="e">
        <f>+#REF!</f>
        <v>#REF!</v>
      </c>
      <c r="AJ97" s="547" t="e">
        <f>+AH21</f>
        <v>#REF!</v>
      </c>
      <c r="AK97" s="540" t="e">
        <f>+AJ91</f>
        <v>#REF!</v>
      </c>
      <c r="AL97" s="548" t="e">
        <f>IF($AJ97&gt;$AK97,$AK97,$AJ97)</f>
        <v>#REF!</v>
      </c>
      <c r="AM97" s="538" t="s">
        <v>119</v>
      </c>
      <c r="AN97" s="539">
        <f>+'xustificacion 2025'!N95</f>
        <v>0</v>
      </c>
      <c r="AO97" s="547" t="e">
        <f>+AM21</f>
        <v>#REF!</v>
      </c>
      <c r="AP97" s="540" t="e">
        <f>+AO91</f>
        <v>#REF!</v>
      </c>
      <c r="AQ97" s="548" t="e">
        <f>IF($AO97&gt;$AP97,$AP97,$AO97)</f>
        <v>#REF!</v>
      </c>
      <c r="AS97" s="300"/>
    </row>
    <row r="98" spans="1:45" ht="18" customHeight="1" x14ac:dyDescent="0.25">
      <c r="A98" s="391" t="str">
        <f>IF('concesión 2025'!A100="","",'concesión 2025'!A100)</f>
        <v/>
      </c>
      <c r="B98" s="391" t="str">
        <f>IF('concesión 2025'!B100="","",'concesión 2025'!B100)</f>
        <v/>
      </c>
      <c r="C98" s="507" t="str">
        <f>IF('concesión 2025'!C101="","",'concesión 2025'!C101)</f>
        <v/>
      </c>
      <c r="D98" s="507" t="str">
        <f>IF('concesión 2025'!D101="","",'concesión 2025'!D101)</f>
        <v/>
      </c>
      <c r="E98" s="508" t="str">
        <f>IF('concesión 2025'!E101="","",'concesión 2025'!E101)</f>
        <v/>
      </c>
      <c r="F98" s="392" t="str">
        <f>IF('concesión 2025'!I101="","",'concesión 2025'!I101)</f>
        <v/>
      </c>
      <c r="G98" s="509" t="str">
        <f>IF('concesión 2025'!J100="","",'concesión 2025'!J100)</f>
        <v/>
      </c>
      <c r="M98" s="549" t="e">
        <v>#VALUE!</v>
      </c>
      <c r="N98" s="550" t="e">
        <v>#VALUE!</v>
      </c>
      <c r="O98" s="551" t="e">
        <v>#VALUE!</v>
      </c>
      <c r="P98" s="551" t="e">
        <v>#VALUE!</v>
      </c>
      <c r="Q98" s="552" t="e">
        <v>#VALUE!</v>
      </c>
      <c r="S98" s="300"/>
      <c r="T98" s="514" t="str">
        <f>IF('concesión 2025'!A100="","",'concesión 2025'!A100)</f>
        <v/>
      </c>
      <c r="U98" s="514" t="str">
        <f>IF('concesión 2025'!B100="","",'concesión 2025'!B100)</f>
        <v/>
      </c>
      <c r="V98" s="507" t="str">
        <f>IF('concesión 2025'!C101="","",'concesión 2025'!C101)</f>
        <v/>
      </c>
      <c r="W98" s="507" t="str">
        <f>IF('concesión 2025'!D101="","",'concesión 2025'!D101)</f>
        <v/>
      </c>
      <c r="X98" s="298" t="str">
        <f>IF('concesión 2025'!E101="","",'concesión 2025'!E101)</f>
        <v/>
      </c>
      <c r="Y98" s="507" t="str">
        <f>IF('concesión 2025'!H101="","",'concesión 2025'!H101)</f>
        <v/>
      </c>
      <c r="Z98" s="553" t="s">
        <v>211</v>
      </c>
      <c r="AA98" s="554"/>
      <c r="AB98" s="555" t="e">
        <f>+AB97-AB96</f>
        <v>#REF!</v>
      </c>
      <c r="AC98" s="555" t="e">
        <f>+AC97-AC96</f>
        <v>#REF!</v>
      </c>
      <c r="AD98" s="556" t="e">
        <f>+AD97-AD96</f>
        <v>#REF!</v>
      </c>
      <c r="AF98" s="519" t="str">
        <f>IF('concesión 2025'!N100="","",'concesión 2025'!N100)</f>
        <v/>
      </c>
      <c r="AH98" s="557" t="s">
        <v>211</v>
      </c>
      <c r="AI98" s="558" t="e">
        <f>+#REF!</f>
        <v>#REF!</v>
      </c>
      <c r="AJ98" s="559" t="e">
        <f>+AJ97-AJ96</f>
        <v>#REF!</v>
      </c>
      <c r="AK98" s="559" t="e">
        <f>+AK97-AK96</f>
        <v>#REF!</v>
      </c>
      <c r="AL98" s="560" t="e">
        <f>+AL97-AL96</f>
        <v>#REF!</v>
      </c>
      <c r="AM98" s="557" t="s">
        <v>211</v>
      </c>
      <c r="AN98" s="558" t="e">
        <f>+#REF!</f>
        <v>#REF!</v>
      </c>
      <c r="AO98" s="559" t="e">
        <f>+AO97-AO96</f>
        <v>#REF!</v>
      </c>
      <c r="AP98" s="559" t="e">
        <f>+AP97-AP96</f>
        <v>#REF!</v>
      </c>
      <c r="AQ98" s="560" t="e">
        <f>+AQ97-AQ96</f>
        <v>#REF!</v>
      </c>
      <c r="AS98" s="300"/>
    </row>
    <row r="99" spans="1:45" x14ac:dyDescent="0.25">
      <c r="S99" s="300"/>
      <c r="Z99" s="561" t="s">
        <v>212</v>
      </c>
      <c r="AA99" s="562"/>
      <c r="AB99" s="563" t="e">
        <f>+AB96*100%</f>
        <v>#REF!</v>
      </c>
      <c r="AC99" s="564" t="e">
        <f>+AC96*90%</f>
        <v>#REF!</v>
      </c>
      <c r="AD99" s="565" t="e">
        <f>+AB99+AC99</f>
        <v>#REF!</v>
      </c>
      <c r="AE99" s="519"/>
      <c r="AF99" s="519"/>
      <c r="AG99" s="519"/>
      <c r="AH99" s="519"/>
      <c r="AI99" s="519"/>
      <c r="AJ99" s="519" t="e">
        <f>IF(#REF!="","",#REF!)</f>
        <v>#REF!</v>
      </c>
      <c r="AS99" s="300"/>
    </row>
    <row r="100" spans="1:45" x14ac:dyDescent="0.25">
      <c r="S100" s="300"/>
      <c r="Z100" s="566" t="s">
        <v>213</v>
      </c>
      <c r="AA100" s="567"/>
      <c r="AB100" s="568" t="e">
        <f>IF(OR(AB99&gt;AB97,AB99=AB97),0,AB97-AB99)</f>
        <v>#REF!</v>
      </c>
      <c r="AC100" s="569" t="e">
        <f>IF(AND(AC99&gt;AC97,AC99=AC97),0,AC97-AC99)</f>
        <v>#REF!</v>
      </c>
      <c r="AD100" s="570" t="e">
        <f>+AB100+AC100</f>
        <v>#REF!</v>
      </c>
      <c r="AS100" s="300"/>
    </row>
    <row r="101" spans="1:45" x14ac:dyDescent="0.25">
      <c r="S101" s="300"/>
      <c r="Z101" s="571" t="s">
        <v>214</v>
      </c>
      <c r="AA101" s="572"/>
      <c r="AB101" s="573" t="e">
        <f>IF(OR(AB99&lt;AB97,AB99=AB97),0,AB99-AB97)</f>
        <v>#REF!</v>
      </c>
      <c r="AC101" s="574" t="e">
        <f>IF(OR(AC99&lt;AC97,AC99=AC97),0,AC99-AC97)</f>
        <v>#REF!</v>
      </c>
      <c r="AD101" s="575" t="e">
        <f>+AB101+AC101</f>
        <v>#REF!</v>
      </c>
      <c r="AS101" s="300"/>
    </row>
    <row r="102" spans="1:45" x14ac:dyDescent="0.25">
      <c r="A102" s="391"/>
      <c r="B102" s="391"/>
      <c r="C102" s="507"/>
      <c r="D102" s="507"/>
      <c r="E102" s="508"/>
      <c r="F102" s="392"/>
      <c r="G102" s="509"/>
      <c r="H102" s="508"/>
      <c r="I102" s="392"/>
      <c r="J102" s="392"/>
      <c r="K102" s="510"/>
      <c r="L102" s="511"/>
      <c r="M102" s="392"/>
      <c r="N102" s="392"/>
      <c r="O102" s="510"/>
      <c r="P102" s="512"/>
      <c r="Q102" s="513"/>
      <c r="S102" s="300"/>
      <c r="T102" s="514"/>
      <c r="U102" s="514"/>
      <c r="V102" s="507"/>
      <c r="W102" s="507"/>
      <c r="Y102" s="515"/>
      <c r="Z102" s="516"/>
      <c r="AE102" s="519"/>
      <c r="AF102" s="519"/>
      <c r="AG102" s="519"/>
      <c r="AH102" s="519"/>
      <c r="AI102" s="519"/>
      <c r="AJ102" s="519"/>
      <c r="AK102" s="519"/>
      <c r="AL102" s="392"/>
      <c r="AM102" s="392"/>
      <c r="AN102" s="510"/>
      <c r="AO102" s="413"/>
      <c r="AP102" s="520"/>
      <c r="AQ102" s="520"/>
      <c r="AS102" s="300"/>
    </row>
    <row r="103" spans="1:45" x14ac:dyDescent="0.25">
      <c r="S103" s="300"/>
      <c r="T103" s="300"/>
      <c r="U103" s="301"/>
      <c r="V103" s="302"/>
      <c r="W103" s="300"/>
      <c r="X103" s="303"/>
      <c r="Y103" s="300"/>
      <c r="Z103" s="302"/>
      <c r="AA103" s="302"/>
      <c r="AB103" s="302"/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</row>
  </sheetData>
  <sheetProtection password="CD9C" sheet="1" objects="1" scenarios="1"/>
  <mergeCells count="57">
    <mergeCell ref="AE26:AE27"/>
    <mergeCell ref="AF26:AF27"/>
    <mergeCell ref="AG26:AK26"/>
    <mergeCell ref="AL26:AP26"/>
    <mergeCell ref="AG91:AI91"/>
    <mergeCell ref="AL91:AN91"/>
    <mergeCell ref="Z26:Z27"/>
    <mergeCell ref="AA26:AA27"/>
    <mergeCell ref="AB26:AB27"/>
    <mergeCell ref="AC26:AC27"/>
    <mergeCell ref="AD26:AD27"/>
    <mergeCell ref="T26:T27"/>
    <mergeCell ref="U26:U27"/>
    <mergeCell ref="V26:V27"/>
    <mergeCell ref="W26:X26"/>
    <mergeCell ref="Y26:Y27"/>
    <mergeCell ref="T25:AP25"/>
    <mergeCell ref="AQ25:AQ27"/>
    <mergeCell ref="AR25:AR27"/>
    <mergeCell ref="A26:A27"/>
    <mergeCell ref="B26:B27"/>
    <mergeCell ref="C26:C27"/>
    <mergeCell ref="D26:E26"/>
    <mergeCell ref="F26:F27"/>
    <mergeCell ref="G26:G27"/>
    <mergeCell ref="H26:H27"/>
    <mergeCell ref="I26:J26"/>
    <mergeCell ref="K26:K27"/>
    <mergeCell ref="L26:L27"/>
    <mergeCell ref="M26:N26"/>
    <mergeCell ref="O26:O27"/>
    <mergeCell ref="P26:P27"/>
    <mergeCell ref="A24:P24"/>
    <mergeCell ref="Q24:Q27"/>
    <mergeCell ref="R24:R27"/>
    <mergeCell ref="A25:H25"/>
    <mergeCell ref="I25:L25"/>
    <mergeCell ref="M25:P25"/>
    <mergeCell ref="AJ11:AM11"/>
    <mergeCell ref="A12:A13"/>
    <mergeCell ref="B12:B13"/>
    <mergeCell ref="C12:C13"/>
    <mergeCell ref="D12:D13"/>
    <mergeCell ref="E12:E13"/>
    <mergeCell ref="F12:F13"/>
    <mergeCell ref="G12:G13"/>
    <mergeCell ref="H12:J12"/>
    <mergeCell ref="K12:K13"/>
    <mergeCell ref="L12:N12"/>
    <mergeCell ref="T12:AE12"/>
    <mergeCell ref="AF12:AI12"/>
    <mergeCell ref="AJ12:AN12"/>
    <mergeCell ref="A10:N10"/>
    <mergeCell ref="A11:G11"/>
    <mergeCell ref="H11:K11"/>
    <mergeCell ref="L11:M11"/>
    <mergeCell ref="T11:AI11"/>
  </mergeCells>
  <dataValidations count="1">
    <dataValidation allowBlank="1" showInputMessage="1" sqref="Q16 Q24" xr:uid="{00000000-0002-0000-0400-000000000000}">
      <formula1>0</formula1>
      <formula2>0</formula2>
    </dataValidation>
  </dataValidations>
  <pageMargins left="0.25" right="0.25" top="0.75" bottom="0.75" header="0.51180555555555496" footer="0.51180555555555496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5"/>
  <sheetViews>
    <sheetView zoomScale="85" zoomScaleNormal="85" workbookViewId="0">
      <selection activeCell="Q25" sqref="Q25"/>
    </sheetView>
  </sheetViews>
  <sheetFormatPr baseColWidth="10" defaultColWidth="11.5703125" defaultRowHeight="15" x14ac:dyDescent="0.25"/>
  <cols>
    <col min="2" max="3" width="12.7109375" customWidth="1"/>
    <col min="6" max="6" width="12.7109375" customWidth="1"/>
    <col min="9" max="9" width="13.140625" customWidth="1"/>
    <col min="12" max="12" width="13.85546875" customWidth="1"/>
    <col min="15" max="15" width="13.7109375" customWidth="1"/>
    <col min="18" max="18" width="14.42578125" customWidth="1"/>
  </cols>
  <sheetData>
    <row r="1" spans="1:18" ht="34.9" customHeight="1" x14ac:dyDescent="0.25">
      <c r="A1" s="756" t="s">
        <v>215</v>
      </c>
      <c r="B1" s="756"/>
      <c r="C1" s="756"/>
      <c r="D1" s="751" t="s">
        <v>216</v>
      </c>
      <c r="E1" s="751"/>
      <c r="F1" s="751"/>
      <c r="G1" s="751" t="s">
        <v>217</v>
      </c>
      <c r="H1" s="751"/>
      <c r="I1" s="751"/>
      <c r="J1" s="757" t="s">
        <v>218</v>
      </c>
      <c r="K1" s="757"/>
      <c r="L1" s="757"/>
      <c r="M1" s="756" t="s">
        <v>219</v>
      </c>
      <c r="N1" s="756"/>
      <c r="O1" s="756"/>
      <c r="P1" s="751" t="s">
        <v>220</v>
      </c>
      <c r="Q1" s="751"/>
      <c r="R1" s="751"/>
    </row>
    <row r="2" spans="1:18" x14ac:dyDescent="0.25">
      <c r="A2" s="576" t="s">
        <v>221</v>
      </c>
      <c r="B2" s="577" t="s">
        <v>222</v>
      </c>
      <c r="C2" s="578" t="s">
        <v>223</v>
      </c>
      <c r="D2" s="579" t="s">
        <v>221</v>
      </c>
      <c r="E2" s="580" t="s">
        <v>222</v>
      </c>
      <c r="F2" s="581" t="s">
        <v>223</v>
      </c>
      <c r="G2" s="579" t="s">
        <v>221</v>
      </c>
      <c r="H2" s="580" t="s">
        <v>222</v>
      </c>
      <c r="I2" s="581" t="s">
        <v>223</v>
      </c>
      <c r="J2" s="579" t="s">
        <v>221</v>
      </c>
      <c r="K2" s="580" t="s">
        <v>222</v>
      </c>
      <c r="L2" s="582" t="s">
        <v>224</v>
      </c>
      <c r="M2" s="576" t="s">
        <v>221</v>
      </c>
      <c r="N2" s="577" t="s">
        <v>222</v>
      </c>
      <c r="O2" s="578" t="s">
        <v>223</v>
      </c>
      <c r="P2" s="579" t="s">
        <v>221</v>
      </c>
      <c r="Q2" s="580" t="s">
        <v>222</v>
      </c>
      <c r="R2" s="581" t="s">
        <v>223</v>
      </c>
    </row>
    <row r="3" spans="1:18" x14ac:dyDescent="0.25">
      <c r="A3" s="583">
        <v>1</v>
      </c>
      <c r="B3" s="584">
        <v>1.3333333333333299</v>
      </c>
      <c r="C3" s="585">
        <v>6.6666666666666696</v>
      </c>
      <c r="D3" s="586">
        <v>16</v>
      </c>
      <c r="E3" s="587">
        <v>24</v>
      </c>
      <c r="F3" s="588">
        <v>106.67</v>
      </c>
      <c r="G3" s="586">
        <v>31</v>
      </c>
      <c r="H3" s="589">
        <v>84.67</v>
      </c>
      <c r="I3" s="590">
        <v>206.67</v>
      </c>
      <c r="J3" s="586">
        <v>46</v>
      </c>
      <c r="K3" s="587">
        <v>153.33000000000001</v>
      </c>
      <c r="L3" s="591">
        <v>306.67</v>
      </c>
      <c r="M3" s="583">
        <v>61</v>
      </c>
      <c r="N3" s="584">
        <v>203.33</v>
      </c>
      <c r="O3" s="585">
        <v>406.67</v>
      </c>
      <c r="P3" s="586">
        <v>76</v>
      </c>
      <c r="Q3" s="587">
        <v>253.33</v>
      </c>
      <c r="R3" s="588">
        <v>506.67</v>
      </c>
    </row>
    <row r="4" spans="1:18" x14ac:dyDescent="0.25">
      <c r="A4" s="592">
        <v>2</v>
      </c>
      <c r="B4" s="584">
        <v>2.6666666666666701</v>
      </c>
      <c r="C4" s="585">
        <v>13.3333333333333</v>
      </c>
      <c r="D4" s="593">
        <v>17</v>
      </c>
      <c r="E4" s="587">
        <v>28</v>
      </c>
      <c r="F4" s="588">
        <v>113.34</v>
      </c>
      <c r="G4" s="593">
        <v>32</v>
      </c>
      <c r="H4" s="589">
        <v>89.34</v>
      </c>
      <c r="I4" s="590">
        <v>213.34</v>
      </c>
      <c r="J4" s="593">
        <v>47</v>
      </c>
      <c r="K4" s="587">
        <v>156.66</v>
      </c>
      <c r="L4" s="591">
        <v>313.33999999999997</v>
      </c>
      <c r="M4" s="592">
        <v>62</v>
      </c>
      <c r="N4" s="584">
        <v>206.66</v>
      </c>
      <c r="O4" s="585">
        <v>413.34</v>
      </c>
      <c r="P4" s="593">
        <v>77</v>
      </c>
      <c r="Q4" s="587">
        <v>256.66000000000003</v>
      </c>
      <c r="R4" s="588">
        <v>513.34</v>
      </c>
    </row>
    <row r="5" spans="1:18" x14ac:dyDescent="0.25">
      <c r="A5" s="583">
        <v>3</v>
      </c>
      <c r="B5" s="584">
        <v>4</v>
      </c>
      <c r="C5" s="585">
        <v>20</v>
      </c>
      <c r="D5" s="593">
        <v>18</v>
      </c>
      <c r="E5" s="587">
        <v>32</v>
      </c>
      <c r="F5" s="588">
        <v>120.01</v>
      </c>
      <c r="G5" s="593">
        <v>33</v>
      </c>
      <c r="H5" s="589">
        <v>94.01</v>
      </c>
      <c r="I5" s="590">
        <v>220.01</v>
      </c>
      <c r="J5" s="593">
        <v>48</v>
      </c>
      <c r="K5" s="587">
        <v>159.99</v>
      </c>
      <c r="L5" s="591">
        <v>320.01</v>
      </c>
      <c r="M5" s="583">
        <v>63</v>
      </c>
      <c r="N5" s="584">
        <v>209.99</v>
      </c>
      <c r="O5" s="585">
        <v>420.01</v>
      </c>
      <c r="P5" s="593">
        <v>78</v>
      </c>
      <c r="Q5" s="587">
        <v>259.99</v>
      </c>
      <c r="R5" s="588">
        <v>520.01</v>
      </c>
    </row>
    <row r="6" spans="1:18" x14ac:dyDescent="0.25">
      <c r="A6" s="592">
        <v>4</v>
      </c>
      <c r="B6" s="584">
        <v>5.3333333333333304</v>
      </c>
      <c r="C6" s="585">
        <v>26.6666666666667</v>
      </c>
      <c r="D6" s="593">
        <v>19</v>
      </c>
      <c r="E6" s="587">
        <v>36</v>
      </c>
      <c r="F6" s="588">
        <v>126.68</v>
      </c>
      <c r="G6" s="593">
        <v>34</v>
      </c>
      <c r="H6" s="589">
        <v>98.68</v>
      </c>
      <c r="I6" s="590">
        <v>226.68</v>
      </c>
      <c r="J6" s="593">
        <v>49</v>
      </c>
      <c r="K6" s="587">
        <v>163.32</v>
      </c>
      <c r="L6" s="591">
        <v>326.68</v>
      </c>
      <c r="M6" s="592">
        <v>64</v>
      </c>
      <c r="N6" s="584">
        <v>213.32</v>
      </c>
      <c r="O6" s="585">
        <v>426.68</v>
      </c>
      <c r="P6" s="593">
        <v>79</v>
      </c>
      <c r="Q6" s="587">
        <v>263.32</v>
      </c>
      <c r="R6" s="588">
        <v>526.67999999999995</v>
      </c>
    </row>
    <row r="7" spans="1:18" x14ac:dyDescent="0.25">
      <c r="A7" s="583">
        <v>5</v>
      </c>
      <c r="B7" s="584">
        <v>6.6666666666666696</v>
      </c>
      <c r="C7" s="585">
        <v>33.3333333333333</v>
      </c>
      <c r="D7" s="593">
        <v>20</v>
      </c>
      <c r="E7" s="587">
        <v>40</v>
      </c>
      <c r="F7" s="588">
        <v>133.35</v>
      </c>
      <c r="G7" s="593">
        <v>35</v>
      </c>
      <c r="H7" s="589">
        <v>103.35</v>
      </c>
      <c r="I7" s="590">
        <v>233.35</v>
      </c>
      <c r="J7" s="593">
        <v>50</v>
      </c>
      <c r="K7" s="587">
        <v>166.65</v>
      </c>
      <c r="L7" s="591">
        <v>333.35</v>
      </c>
      <c r="M7" s="583">
        <v>65</v>
      </c>
      <c r="N7" s="584">
        <v>216.65</v>
      </c>
      <c r="O7" s="585">
        <v>433.35</v>
      </c>
      <c r="P7" s="593">
        <v>80</v>
      </c>
      <c r="Q7" s="587">
        <v>266.64999999999998</v>
      </c>
      <c r="R7" s="588">
        <v>533.35</v>
      </c>
    </row>
    <row r="8" spans="1:18" x14ac:dyDescent="0.25">
      <c r="A8" s="592">
        <v>6</v>
      </c>
      <c r="B8" s="584">
        <v>8</v>
      </c>
      <c r="C8" s="585">
        <v>40</v>
      </c>
      <c r="D8" s="593">
        <v>21</v>
      </c>
      <c r="E8" s="587">
        <v>44</v>
      </c>
      <c r="F8" s="588">
        <v>140.02000000000001</v>
      </c>
      <c r="G8" s="593">
        <v>36</v>
      </c>
      <c r="H8" s="589">
        <v>108.02</v>
      </c>
      <c r="I8" s="590">
        <v>240.02</v>
      </c>
      <c r="J8" s="593">
        <v>51</v>
      </c>
      <c r="K8" s="587">
        <v>169.98</v>
      </c>
      <c r="L8" s="591">
        <v>340.02</v>
      </c>
      <c r="M8" s="592">
        <v>66</v>
      </c>
      <c r="N8" s="584">
        <v>219.98</v>
      </c>
      <c r="O8" s="585">
        <v>440.02</v>
      </c>
      <c r="P8" s="593">
        <v>81</v>
      </c>
      <c r="Q8" s="587">
        <v>269.98</v>
      </c>
      <c r="R8" s="588">
        <v>540.02</v>
      </c>
    </row>
    <row r="9" spans="1:18" x14ac:dyDescent="0.25">
      <c r="A9" s="583">
        <v>7</v>
      </c>
      <c r="B9" s="584">
        <v>9.3333333333333304</v>
      </c>
      <c r="C9" s="585">
        <v>46.6666666666667</v>
      </c>
      <c r="D9" s="593">
        <v>22</v>
      </c>
      <c r="E9" s="587">
        <v>48</v>
      </c>
      <c r="F9" s="588">
        <v>146.69</v>
      </c>
      <c r="G9" s="593">
        <v>37</v>
      </c>
      <c r="H9" s="589">
        <v>112.69</v>
      </c>
      <c r="I9" s="590">
        <v>246.69</v>
      </c>
      <c r="J9" s="593">
        <v>52</v>
      </c>
      <c r="K9" s="587">
        <v>173.31</v>
      </c>
      <c r="L9" s="591">
        <v>346.69</v>
      </c>
      <c r="M9" s="583">
        <v>67</v>
      </c>
      <c r="N9" s="584">
        <v>223.31</v>
      </c>
      <c r="O9" s="585">
        <v>446.69</v>
      </c>
      <c r="P9" s="593">
        <v>82</v>
      </c>
      <c r="Q9" s="587">
        <v>273.31</v>
      </c>
      <c r="R9" s="588">
        <v>546.69000000000005</v>
      </c>
    </row>
    <row r="10" spans="1:18" x14ac:dyDescent="0.25">
      <c r="A10" s="592">
        <v>8</v>
      </c>
      <c r="B10" s="584">
        <v>10.6666666666667</v>
      </c>
      <c r="C10" s="585">
        <v>53.3333333333333</v>
      </c>
      <c r="D10" s="593">
        <v>23</v>
      </c>
      <c r="E10" s="587">
        <v>52</v>
      </c>
      <c r="F10" s="588">
        <v>153.36000000000001</v>
      </c>
      <c r="G10" s="593">
        <v>38</v>
      </c>
      <c r="H10" s="589">
        <v>117.36</v>
      </c>
      <c r="I10" s="590">
        <v>253.36</v>
      </c>
      <c r="J10" s="593">
        <v>53</v>
      </c>
      <c r="K10" s="587">
        <v>176.64</v>
      </c>
      <c r="L10" s="591">
        <v>353.36</v>
      </c>
      <c r="M10" s="592">
        <v>68</v>
      </c>
      <c r="N10" s="584">
        <v>226.64</v>
      </c>
      <c r="O10" s="585">
        <v>453.36</v>
      </c>
      <c r="P10" s="593">
        <v>83</v>
      </c>
      <c r="Q10" s="587">
        <v>276.64</v>
      </c>
      <c r="R10" s="588">
        <v>553.36</v>
      </c>
    </row>
    <row r="11" spans="1:18" x14ac:dyDescent="0.25">
      <c r="A11" s="583">
        <v>9</v>
      </c>
      <c r="B11" s="584">
        <v>12</v>
      </c>
      <c r="C11" s="585">
        <v>60</v>
      </c>
      <c r="D11" s="593">
        <v>24</v>
      </c>
      <c r="E11" s="587">
        <v>56</v>
      </c>
      <c r="F11" s="588">
        <v>160.03</v>
      </c>
      <c r="G11" s="593">
        <v>39</v>
      </c>
      <c r="H11" s="589">
        <v>122.03</v>
      </c>
      <c r="I11" s="590">
        <v>260.02999999999997</v>
      </c>
      <c r="J11" s="593">
        <v>54</v>
      </c>
      <c r="K11" s="587">
        <v>179.97</v>
      </c>
      <c r="L11" s="591">
        <v>360.03</v>
      </c>
      <c r="M11" s="583">
        <v>69</v>
      </c>
      <c r="N11" s="584">
        <v>229.97</v>
      </c>
      <c r="O11" s="585">
        <v>460.03</v>
      </c>
      <c r="P11" s="593">
        <v>84</v>
      </c>
      <c r="Q11" s="587">
        <v>279.97000000000003</v>
      </c>
      <c r="R11" s="588">
        <v>560.03</v>
      </c>
    </row>
    <row r="12" spans="1:18" x14ac:dyDescent="0.25">
      <c r="A12" s="592">
        <v>10</v>
      </c>
      <c r="B12" s="584">
        <v>13.3333333333333</v>
      </c>
      <c r="C12" s="585">
        <v>66.6666666666667</v>
      </c>
      <c r="D12" s="593">
        <v>25</v>
      </c>
      <c r="E12" s="587">
        <v>60</v>
      </c>
      <c r="F12" s="590">
        <v>166.7</v>
      </c>
      <c r="G12" s="593">
        <v>40</v>
      </c>
      <c r="H12" s="589">
        <v>126.7</v>
      </c>
      <c r="I12" s="590">
        <v>266.7</v>
      </c>
      <c r="J12" s="593">
        <v>55</v>
      </c>
      <c r="K12" s="589">
        <v>183.3</v>
      </c>
      <c r="L12" s="591">
        <v>366.7</v>
      </c>
      <c r="M12" s="592">
        <v>70</v>
      </c>
      <c r="N12" s="584">
        <v>233.3</v>
      </c>
      <c r="O12" s="585">
        <v>466.7</v>
      </c>
      <c r="P12" s="593">
        <v>85</v>
      </c>
      <c r="Q12" s="587">
        <v>283.3</v>
      </c>
      <c r="R12" s="590">
        <v>566.70000000000005</v>
      </c>
    </row>
    <row r="13" spans="1:18" x14ac:dyDescent="0.25">
      <c r="A13" s="583">
        <v>11</v>
      </c>
      <c r="B13" s="584">
        <v>14.6666666666667</v>
      </c>
      <c r="C13" s="585">
        <v>73.3333333333333</v>
      </c>
      <c r="D13" s="593">
        <v>26</v>
      </c>
      <c r="E13" s="587">
        <v>64</v>
      </c>
      <c r="F13" s="588">
        <v>173.37</v>
      </c>
      <c r="G13" s="593">
        <v>41</v>
      </c>
      <c r="H13" s="589">
        <v>131.37</v>
      </c>
      <c r="I13" s="590">
        <v>273.37</v>
      </c>
      <c r="J13" s="593">
        <v>56</v>
      </c>
      <c r="K13" s="587">
        <v>186.63</v>
      </c>
      <c r="L13" s="591">
        <v>373.37</v>
      </c>
      <c r="M13" s="583">
        <v>71</v>
      </c>
      <c r="N13" s="584">
        <v>236.63</v>
      </c>
      <c r="O13" s="585">
        <v>473.37</v>
      </c>
      <c r="P13" s="593">
        <v>86</v>
      </c>
      <c r="Q13" s="587">
        <v>286.63</v>
      </c>
      <c r="R13" s="588">
        <v>573.37</v>
      </c>
    </row>
    <row r="14" spans="1:18" x14ac:dyDescent="0.25">
      <c r="A14" s="592">
        <v>12</v>
      </c>
      <c r="B14" s="584">
        <v>16</v>
      </c>
      <c r="C14" s="585">
        <v>80</v>
      </c>
      <c r="D14" s="593">
        <v>27</v>
      </c>
      <c r="E14" s="587">
        <v>68</v>
      </c>
      <c r="F14" s="588">
        <v>180.04</v>
      </c>
      <c r="G14" s="593">
        <v>42</v>
      </c>
      <c r="H14" s="589">
        <v>136.04</v>
      </c>
      <c r="I14" s="590">
        <v>280.04000000000002</v>
      </c>
      <c r="J14" s="593">
        <v>57</v>
      </c>
      <c r="K14" s="587">
        <v>189.96</v>
      </c>
      <c r="L14" s="591">
        <v>380.04</v>
      </c>
      <c r="M14" s="592">
        <v>72</v>
      </c>
      <c r="N14" s="584">
        <v>239.96</v>
      </c>
      <c r="O14" s="585">
        <v>480.04</v>
      </c>
      <c r="P14" s="593">
        <v>87</v>
      </c>
      <c r="Q14" s="587">
        <v>289.95999999999998</v>
      </c>
      <c r="R14" s="588">
        <v>580.04</v>
      </c>
    </row>
    <row r="15" spans="1:18" x14ac:dyDescent="0.25">
      <c r="A15" s="583">
        <v>13</v>
      </c>
      <c r="B15" s="584">
        <v>17.3333333333333</v>
      </c>
      <c r="C15" s="585">
        <v>86.6666666666667</v>
      </c>
      <c r="D15" s="593">
        <v>28</v>
      </c>
      <c r="E15" s="587">
        <v>72</v>
      </c>
      <c r="F15" s="588">
        <v>186.71</v>
      </c>
      <c r="G15" s="593">
        <v>43</v>
      </c>
      <c r="H15" s="589">
        <v>140.71</v>
      </c>
      <c r="I15" s="590">
        <v>286.70999999999998</v>
      </c>
      <c r="J15" s="593">
        <v>58</v>
      </c>
      <c r="K15" s="587">
        <v>193.29</v>
      </c>
      <c r="L15" s="591">
        <v>386.71</v>
      </c>
      <c r="M15" s="583">
        <v>73</v>
      </c>
      <c r="N15" s="584">
        <v>243.29</v>
      </c>
      <c r="O15" s="585">
        <v>486.71</v>
      </c>
      <c r="P15" s="593">
        <v>88</v>
      </c>
      <c r="Q15" s="587">
        <v>293.29000000000002</v>
      </c>
      <c r="R15" s="588">
        <v>586.71</v>
      </c>
    </row>
    <row r="16" spans="1:18" x14ac:dyDescent="0.25">
      <c r="A16" s="592">
        <v>14</v>
      </c>
      <c r="B16" s="584">
        <v>18.6666666666667</v>
      </c>
      <c r="C16" s="585">
        <v>93.3333333333333</v>
      </c>
      <c r="D16" s="593">
        <v>29</v>
      </c>
      <c r="E16" s="587">
        <v>76</v>
      </c>
      <c r="F16" s="588">
        <v>193.38</v>
      </c>
      <c r="G16" s="593">
        <v>44</v>
      </c>
      <c r="H16" s="589">
        <v>145.38</v>
      </c>
      <c r="I16" s="590">
        <v>293.38</v>
      </c>
      <c r="J16" s="593">
        <v>59</v>
      </c>
      <c r="K16" s="587">
        <v>196.62</v>
      </c>
      <c r="L16" s="591">
        <v>393.38</v>
      </c>
      <c r="M16" s="592">
        <v>74</v>
      </c>
      <c r="N16" s="584">
        <v>246.62</v>
      </c>
      <c r="O16" s="585">
        <v>493.38</v>
      </c>
      <c r="P16" s="593">
        <v>89</v>
      </c>
      <c r="Q16" s="587">
        <v>296.62</v>
      </c>
      <c r="R16" s="588">
        <v>593.38</v>
      </c>
    </row>
    <row r="17" spans="1:18" x14ac:dyDescent="0.25">
      <c r="A17" s="594">
        <v>15</v>
      </c>
      <c r="B17" s="595">
        <v>20</v>
      </c>
      <c r="C17" s="596">
        <v>100</v>
      </c>
      <c r="D17" s="597">
        <v>30</v>
      </c>
      <c r="E17" s="598">
        <v>80</v>
      </c>
      <c r="F17" s="599">
        <v>200</v>
      </c>
      <c r="G17" s="600">
        <v>45</v>
      </c>
      <c r="H17" s="601">
        <v>150.05000000000001</v>
      </c>
      <c r="I17" s="602">
        <v>300</v>
      </c>
      <c r="J17" s="600">
        <v>60</v>
      </c>
      <c r="K17" s="598">
        <v>200</v>
      </c>
      <c r="L17" s="603">
        <v>400</v>
      </c>
      <c r="M17" s="594">
        <v>75</v>
      </c>
      <c r="N17" s="595">
        <v>250</v>
      </c>
      <c r="O17" s="596">
        <v>500</v>
      </c>
      <c r="P17" s="597">
        <v>90</v>
      </c>
      <c r="Q17" s="598">
        <v>300</v>
      </c>
      <c r="R17" s="599">
        <v>600</v>
      </c>
    </row>
    <row r="18" spans="1:18" ht="15.6" customHeight="1" x14ac:dyDescent="0.25">
      <c r="A18" s="752" t="s">
        <v>225</v>
      </c>
      <c r="B18" s="752"/>
      <c r="C18" s="752"/>
      <c r="D18" s="753" t="s">
        <v>226</v>
      </c>
      <c r="E18" s="753"/>
      <c r="F18" s="753"/>
      <c r="G18" s="753" t="s">
        <v>225</v>
      </c>
      <c r="H18" s="753"/>
      <c r="I18" s="753"/>
      <c r="J18" s="754" t="s">
        <v>225</v>
      </c>
      <c r="K18" s="754"/>
      <c r="L18" s="754"/>
      <c r="M18" s="752" t="s">
        <v>225</v>
      </c>
      <c r="N18" s="752"/>
      <c r="O18" s="752"/>
      <c r="P18" s="755" t="s">
        <v>226</v>
      </c>
      <c r="Q18" s="755"/>
      <c r="R18" s="755"/>
    </row>
    <row r="19" spans="1:18" x14ac:dyDescent="0.25">
      <c r="A19" s="604"/>
      <c r="B19" s="605"/>
      <c r="C19" s="606"/>
      <c r="D19" s="605"/>
      <c r="E19" s="605"/>
      <c r="F19" s="606"/>
      <c r="G19" s="605" t="s">
        <v>227</v>
      </c>
      <c r="H19" s="605"/>
      <c r="I19" s="606" t="s">
        <v>228</v>
      </c>
      <c r="J19" s="605"/>
      <c r="K19" s="605"/>
      <c r="L19" s="607"/>
      <c r="M19" s="604"/>
      <c r="N19" s="605" t="s">
        <v>229</v>
      </c>
      <c r="O19" s="606" t="s">
        <v>230</v>
      </c>
      <c r="P19" s="605"/>
      <c r="Q19" s="605"/>
      <c r="R19" s="606"/>
    </row>
    <row r="20" spans="1:18" x14ac:dyDescent="0.25">
      <c r="A20" s="608" t="s">
        <v>231</v>
      </c>
      <c r="B20" s="609">
        <v>1</v>
      </c>
      <c r="C20" s="610">
        <v>0.2</v>
      </c>
      <c r="D20" s="609" t="s">
        <v>232</v>
      </c>
      <c r="E20" s="609">
        <v>1</v>
      </c>
      <c r="F20" s="610">
        <v>0.8</v>
      </c>
      <c r="G20" s="609" t="s">
        <v>233</v>
      </c>
      <c r="H20" s="609">
        <v>2</v>
      </c>
      <c r="I20" s="610" t="s">
        <v>234</v>
      </c>
      <c r="J20" s="609" t="s">
        <v>235</v>
      </c>
      <c r="K20" s="609">
        <v>2</v>
      </c>
      <c r="L20" s="611" t="s">
        <v>236</v>
      </c>
      <c r="M20" s="608" t="s">
        <v>237</v>
      </c>
      <c r="N20" s="609">
        <v>3</v>
      </c>
      <c r="O20" s="610" t="s">
        <v>238</v>
      </c>
      <c r="P20" s="609" t="s">
        <v>239</v>
      </c>
      <c r="Q20" s="609">
        <v>3</v>
      </c>
      <c r="R20" s="610" t="s">
        <v>240</v>
      </c>
    </row>
    <row r="21" spans="1:18" x14ac:dyDescent="0.25">
      <c r="A21" s="608" t="s">
        <v>241</v>
      </c>
      <c r="B21" s="609">
        <v>1</v>
      </c>
      <c r="C21" s="610">
        <v>1</v>
      </c>
      <c r="D21" s="609" t="s">
        <v>242</v>
      </c>
      <c r="E21" s="609">
        <v>2</v>
      </c>
      <c r="F21" s="610" t="s">
        <v>243</v>
      </c>
      <c r="G21" s="609" t="s">
        <v>244</v>
      </c>
      <c r="H21" s="609">
        <v>3</v>
      </c>
      <c r="I21" s="610" t="s">
        <v>245</v>
      </c>
      <c r="J21" s="609" t="s">
        <v>246</v>
      </c>
      <c r="K21" s="609">
        <v>4</v>
      </c>
      <c r="L21" s="611" t="s">
        <v>247</v>
      </c>
      <c r="M21" s="608" t="s">
        <v>248</v>
      </c>
      <c r="N21" s="609">
        <v>5</v>
      </c>
      <c r="O21" s="610" t="s">
        <v>249</v>
      </c>
      <c r="P21" s="609" t="s">
        <v>250</v>
      </c>
      <c r="Q21" s="609">
        <v>6</v>
      </c>
      <c r="R21" s="610" t="s">
        <v>251</v>
      </c>
    </row>
    <row r="22" spans="1:18" ht="14.45" customHeight="1" x14ac:dyDescent="0.25">
      <c r="A22" s="758" t="s">
        <v>252</v>
      </c>
      <c r="B22" s="758"/>
      <c r="C22" s="758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8"/>
      <c r="O22" s="758"/>
    </row>
    <row r="23" spans="1:18" ht="14.45" customHeight="1" x14ac:dyDescent="0.25">
      <c r="A23" s="612"/>
      <c r="B23" s="612"/>
      <c r="C23" s="612"/>
      <c r="D23" s="612"/>
      <c r="E23" s="612"/>
      <c r="F23" s="612"/>
      <c r="G23" s="612"/>
      <c r="H23" s="612"/>
      <c r="I23" s="612"/>
      <c r="J23" s="612"/>
      <c r="K23" s="612"/>
      <c r="L23" s="612"/>
    </row>
    <row r="24" spans="1:18" ht="40.9" customHeight="1" x14ac:dyDescent="0.25">
      <c r="A24" s="759" t="s">
        <v>253</v>
      </c>
      <c r="B24" s="759"/>
      <c r="C24" s="759"/>
      <c r="D24" s="760" t="s">
        <v>254</v>
      </c>
      <c r="E24" s="760"/>
      <c r="F24" s="760"/>
      <c r="G24" s="757" t="s">
        <v>255</v>
      </c>
      <c r="H24" s="757"/>
      <c r="I24" s="757"/>
      <c r="J24" s="757" t="s">
        <v>256</v>
      </c>
      <c r="K24" s="757"/>
      <c r="L24" s="757"/>
      <c r="M24" s="757" t="s">
        <v>257</v>
      </c>
      <c r="N24" s="757"/>
      <c r="O24" s="757"/>
    </row>
    <row r="25" spans="1:18" x14ac:dyDescent="0.25">
      <c r="A25" s="579" t="s">
        <v>221</v>
      </c>
      <c r="B25" s="580" t="s">
        <v>222</v>
      </c>
      <c r="C25" s="581" t="s">
        <v>223</v>
      </c>
      <c r="D25" s="579" t="s">
        <v>221</v>
      </c>
      <c r="E25" s="580" t="s">
        <v>222</v>
      </c>
      <c r="F25" s="582" t="s">
        <v>258</v>
      </c>
      <c r="G25" s="579" t="s">
        <v>221</v>
      </c>
      <c r="H25" s="580" t="s">
        <v>222</v>
      </c>
      <c r="I25" s="582" t="s">
        <v>258</v>
      </c>
      <c r="J25" s="579" t="s">
        <v>221</v>
      </c>
      <c r="K25" s="580" t="s">
        <v>222</v>
      </c>
      <c r="L25" s="582" t="s">
        <v>258</v>
      </c>
      <c r="M25" s="579" t="s">
        <v>221</v>
      </c>
      <c r="N25" s="580" t="s">
        <v>222</v>
      </c>
      <c r="O25" s="582" t="s">
        <v>258</v>
      </c>
    </row>
    <row r="26" spans="1:18" x14ac:dyDescent="0.25">
      <c r="A26" s="586">
        <v>91</v>
      </c>
      <c r="B26" s="589">
        <v>303.33</v>
      </c>
      <c r="C26" s="590">
        <v>606.66999999999996</v>
      </c>
      <c r="D26" s="586">
        <v>106</v>
      </c>
      <c r="E26" s="587">
        <v>353.33</v>
      </c>
      <c r="F26" s="591">
        <v>706.67</v>
      </c>
      <c r="G26" s="586">
        <v>121</v>
      </c>
      <c r="H26" s="587">
        <f>E40+3.33</f>
        <v>403.33</v>
      </c>
      <c r="I26" s="591">
        <f>F40+6.67</f>
        <v>806.67</v>
      </c>
      <c r="J26" s="586">
        <v>136</v>
      </c>
      <c r="K26" s="587">
        <f>H40+3.33</f>
        <v>453.33</v>
      </c>
      <c r="L26" s="591">
        <f>I40+6.67</f>
        <v>906.67</v>
      </c>
      <c r="M26" s="586">
        <v>151</v>
      </c>
      <c r="N26" s="587">
        <f>K40+3.33</f>
        <v>503.33</v>
      </c>
      <c r="O26" s="591">
        <f>L40+6.67</f>
        <v>1006.67</v>
      </c>
    </row>
    <row r="27" spans="1:18" x14ac:dyDescent="0.25">
      <c r="A27" s="593">
        <v>92</v>
      </c>
      <c r="B27" s="589">
        <v>306.66000000000003</v>
      </c>
      <c r="C27" s="590">
        <v>613.34</v>
      </c>
      <c r="D27" s="593">
        <v>107</v>
      </c>
      <c r="E27" s="587">
        <v>356.66</v>
      </c>
      <c r="F27" s="591">
        <v>713.34</v>
      </c>
      <c r="G27" s="593">
        <v>122</v>
      </c>
      <c r="H27" s="587">
        <f t="shared" ref="H27:H39" si="0">H26+3.33</f>
        <v>406.65999999999997</v>
      </c>
      <c r="I27" s="591">
        <f t="shared" ref="I27:I39" si="1">I26+6.67</f>
        <v>813.33999999999992</v>
      </c>
      <c r="J27" s="593">
        <v>137</v>
      </c>
      <c r="K27" s="587">
        <f t="shared" ref="K27:K39" si="2">K26+3.33</f>
        <v>456.65999999999997</v>
      </c>
      <c r="L27" s="591">
        <f t="shared" ref="L27:L39" si="3">L26+6.67</f>
        <v>913.33999999999992</v>
      </c>
      <c r="M27" s="593">
        <v>152</v>
      </c>
      <c r="N27" s="587">
        <f t="shared" ref="N27:N39" si="4">N26+3.33</f>
        <v>506.65999999999997</v>
      </c>
      <c r="O27" s="591">
        <f t="shared" ref="O27:O39" si="5">O26+6.67</f>
        <v>1013.3399999999999</v>
      </c>
    </row>
    <row r="28" spans="1:18" x14ac:dyDescent="0.25">
      <c r="A28" s="593">
        <v>93</v>
      </c>
      <c r="B28" s="589">
        <v>309.99</v>
      </c>
      <c r="C28" s="590">
        <v>620.01</v>
      </c>
      <c r="D28" s="593">
        <v>108</v>
      </c>
      <c r="E28" s="587">
        <v>359.99</v>
      </c>
      <c r="F28" s="591">
        <v>720.01</v>
      </c>
      <c r="G28" s="586">
        <v>123</v>
      </c>
      <c r="H28" s="587">
        <f t="shared" si="0"/>
        <v>409.98999999999995</v>
      </c>
      <c r="I28" s="591">
        <f t="shared" si="1"/>
        <v>820.00999999999988</v>
      </c>
      <c r="J28" s="586">
        <v>138</v>
      </c>
      <c r="K28" s="587">
        <f t="shared" si="2"/>
        <v>459.98999999999995</v>
      </c>
      <c r="L28" s="591">
        <f t="shared" si="3"/>
        <v>920.00999999999988</v>
      </c>
      <c r="M28" s="586">
        <v>153</v>
      </c>
      <c r="N28" s="587">
        <f t="shared" si="4"/>
        <v>509.98999999999995</v>
      </c>
      <c r="O28" s="591">
        <f t="shared" si="5"/>
        <v>1020.0099999999999</v>
      </c>
    </row>
    <row r="29" spans="1:18" x14ac:dyDescent="0.25">
      <c r="A29" s="593">
        <v>94</v>
      </c>
      <c r="B29" s="589">
        <v>313.32</v>
      </c>
      <c r="C29" s="590">
        <v>626.67999999999995</v>
      </c>
      <c r="D29" s="593">
        <v>109</v>
      </c>
      <c r="E29" s="587">
        <v>363.32</v>
      </c>
      <c r="F29" s="591">
        <v>726.68</v>
      </c>
      <c r="G29" s="593">
        <v>124</v>
      </c>
      <c r="H29" s="587">
        <f t="shared" si="0"/>
        <v>413.31999999999994</v>
      </c>
      <c r="I29" s="591">
        <f t="shared" si="1"/>
        <v>826.67999999999984</v>
      </c>
      <c r="J29" s="593">
        <v>139</v>
      </c>
      <c r="K29" s="587">
        <f t="shared" si="2"/>
        <v>463.31999999999994</v>
      </c>
      <c r="L29" s="591">
        <f t="shared" si="3"/>
        <v>926.67999999999984</v>
      </c>
      <c r="M29" s="593">
        <v>154</v>
      </c>
      <c r="N29" s="587">
        <f t="shared" si="4"/>
        <v>513.31999999999994</v>
      </c>
      <c r="O29" s="591">
        <f t="shared" si="5"/>
        <v>1026.6799999999998</v>
      </c>
    </row>
    <row r="30" spans="1:18" x14ac:dyDescent="0.25">
      <c r="A30" s="593">
        <v>95</v>
      </c>
      <c r="B30" s="589">
        <v>316.64999999999998</v>
      </c>
      <c r="C30" s="590">
        <v>633.35</v>
      </c>
      <c r="D30" s="593">
        <v>110</v>
      </c>
      <c r="E30" s="587">
        <v>366.65</v>
      </c>
      <c r="F30" s="591">
        <v>733.35</v>
      </c>
      <c r="G30" s="586">
        <v>125</v>
      </c>
      <c r="H30" s="587">
        <f t="shared" si="0"/>
        <v>416.64999999999992</v>
      </c>
      <c r="I30" s="591">
        <f t="shared" si="1"/>
        <v>833.3499999999998</v>
      </c>
      <c r="J30" s="586">
        <v>140</v>
      </c>
      <c r="K30" s="587">
        <f t="shared" si="2"/>
        <v>466.64999999999992</v>
      </c>
      <c r="L30" s="591">
        <f t="shared" si="3"/>
        <v>933.3499999999998</v>
      </c>
      <c r="M30" s="586">
        <v>155</v>
      </c>
      <c r="N30" s="587">
        <f t="shared" si="4"/>
        <v>516.65</v>
      </c>
      <c r="O30" s="591">
        <f t="shared" si="5"/>
        <v>1033.3499999999999</v>
      </c>
    </row>
    <row r="31" spans="1:18" x14ac:dyDescent="0.25">
      <c r="A31" s="593">
        <v>96</v>
      </c>
      <c r="B31" s="589">
        <v>319.98</v>
      </c>
      <c r="C31" s="590">
        <v>640.02</v>
      </c>
      <c r="D31" s="593">
        <v>111</v>
      </c>
      <c r="E31" s="587">
        <v>369.98</v>
      </c>
      <c r="F31" s="591">
        <v>740.02</v>
      </c>
      <c r="G31" s="593">
        <v>126</v>
      </c>
      <c r="H31" s="587">
        <f t="shared" si="0"/>
        <v>419.9799999999999</v>
      </c>
      <c r="I31" s="591">
        <f t="shared" si="1"/>
        <v>840.01999999999975</v>
      </c>
      <c r="J31" s="593">
        <v>141</v>
      </c>
      <c r="K31" s="587">
        <f t="shared" si="2"/>
        <v>469.9799999999999</v>
      </c>
      <c r="L31" s="591">
        <f t="shared" si="3"/>
        <v>940.01999999999975</v>
      </c>
      <c r="M31" s="593">
        <v>156</v>
      </c>
      <c r="N31" s="587">
        <f t="shared" si="4"/>
        <v>519.98</v>
      </c>
      <c r="O31" s="591">
        <f t="shared" si="5"/>
        <v>1040.02</v>
      </c>
    </row>
    <row r="32" spans="1:18" x14ac:dyDescent="0.25">
      <c r="A32" s="593">
        <v>97</v>
      </c>
      <c r="B32" s="589">
        <v>323.31</v>
      </c>
      <c r="C32" s="590">
        <v>646.69000000000005</v>
      </c>
      <c r="D32" s="593">
        <v>112</v>
      </c>
      <c r="E32" s="587">
        <v>373.31</v>
      </c>
      <c r="F32" s="591">
        <v>746.69</v>
      </c>
      <c r="G32" s="586">
        <v>127</v>
      </c>
      <c r="H32" s="587">
        <f t="shared" si="0"/>
        <v>423.30999999999989</v>
      </c>
      <c r="I32" s="591">
        <f t="shared" si="1"/>
        <v>846.68999999999971</v>
      </c>
      <c r="J32" s="586">
        <v>142</v>
      </c>
      <c r="K32" s="587">
        <f t="shared" si="2"/>
        <v>473.30999999999989</v>
      </c>
      <c r="L32" s="591">
        <f t="shared" si="3"/>
        <v>946.68999999999971</v>
      </c>
      <c r="M32" s="586">
        <v>157</v>
      </c>
      <c r="N32" s="587">
        <f t="shared" si="4"/>
        <v>523.31000000000006</v>
      </c>
      <c r="O32" s="591">
        <f t="shared" si="5"/>
        <v>1046.69</v>
      </c>
    </row>
    <row r="33" spans="1:15" x14ac:dyDescent="0.25">
      <c r="A33" s="593">
        <v>98</v>
      </c>
      <c r="B33" s="589">
        <v>326.64</v>
      </c>
      <c r="C33" s="590">
        <v>653.36</v>
      </c>
      <c r="D33" s="593">
        <v>113</v>
      </c>
      <c r="E33" s="587">
        <v>376.64</v>
      </c>
      <c r="F33" s="591">
        <v>753.36</v>
      </c>
      <c r="G33" s="593">
        <v>128</v>
      </c>
      <c r="H33" s="587">
        <f t="shared" si="0"/>
        <v>426.63999999999987</v>
      </c>
      <c r="I33" s="591">
        <f t="shared" si="1"/>
        <v>853.35999999999967</v>
      </c>
      <c r="J33" s="593">
        <v>143</v>
      </c>
      <c r="K33" s="587">
        <f t="shared" si="2"/>
        <v>476.63999999999987</v>
      </c>
      <c r="L33" s="591">
        <f t="shared" si="3"/>
        <v>953.35999999999967</v>
      </c>
      <c r="M33" s="593">
        <v>158</v>
      </c>
      <c r="N33" s="587">
        <f t="shared" si="4"/>
        <v>526.6400000000001</v>
      </c>
      <c r="O33" s="591">
        <f t="shared" si="5"/>
        <v>1053.3600000000001</v>
      </c>
    </row>
    <row r="34" spans="1:15" x14ac:dyDescent="0.25">
      <c r="A34" s="593">
        <v>99</v>
      </c>
      <c r="B34" s="589">
        <v>329.97</v>
      </c>
      <c r="C34" s="590">
        <v>660.03</v>
      </c>
      <c r="D34" s="593">
        <v>114</v>
      </c>
      <c r="E34" s="587">
        <v>379.97</v>
      </c>
      <c r="F34" s="591">
        <v>760.03</v>
      </c>
      <c r="G34" s="586">
        <v>129</v>
      </c>
      <c r="H34" s="587">
        <f t="shared" si="0"/>
        <v>429.96999999999986</v>
      </c>
      <c r="I34" s="591">
        <f t="shared" si="1"/>
        <v>860.02999999999963</v>
      </c>
      <c r="J34" s="586">
        <v>144</v>
      </c>
      <c r="K34" s="587">
        <f t="shared" si="2"/>
        <v>479.96999999999986</v>
      </c>
      <c r="L34" s="591">
        <f t="shared" si="3"/>
        <v>960.02999999999963</v>
      </c>
      <c r="M34" s="586">
        <v>159</v>
      </c>
      <c r="N34" s="587">
        <f t="shared" si="4"/>
        <v>529.97000000000014</v>
      </c>
      <c r="O34" s="591">
        <f t="shared" si="5"/>
        <v>1060.0300000000002</v>
      </c>
    </row>
    <row r="35" spans="1:15" x14ac:dyDescent="0.25">
      <c r="A35" s="593">
        <v>100</v>
      </c>
      <c r="B35" s="589">
        <v>333.3</v>
      </c>
      <c r="C35" s="590">
        <v>666.7</v>
      </c>
      <c r="D35" s="593">
        <v>115</v>
      </c>
      <c r="E35" s="589">
        <v>383.3</v>
      </c>
      <c r="F35" s="591">
        <v>766.7</v>
      </c>
      <c r="G35" s="593">
        <v>130</v>
      </c>
      <c r="H35" s="587">
        <f t="shared" si="0"/>
        <v>433.29999999999984</v>
      </c>
      <c r="I35" s="591">
        <f t="shared" si="1"/>
        <v>866.69999999999959</v>
      </c>
      <c r="J35" s="593">
        <v>145</v>
      </c>
      <c r="K35" s="587">
        <f t="shared" si="2"/>
        <v>483.29999999999984</v>
      </c>
      <c r="L35" s="591">
        <f t="shared" si="3"/>
        <v>966.69999999999959</v>
      </c>
      <c r="M35" s="593">
        <v>160</v>
      </c>
      <c r="N35" s="587">
        <f t="shared" si="4"/>
        <v>533.30000000000018</v>
      </c>
      <c r="O35" s="591">
        <f t="shared" si="5"/>
        <v>1066.7000000000003</v>
      </c>
    </row>
    <row r="36" spans="1:15" x14ac:dyDescent="0.25">
      <c r="A36" s="593">
        <v>101</v>
      </c>
      <c r="B36" s="589">
        <v>336.63</v>
      </c>
      <c r="C36" s="590">
        <v>673.37</v>
      </c>
      <c r="D36" s="593">
        <v>116</v>
      </c>
      <c r="E36" s="587">
        <v>386.63</v>
      </c>
      <c r="F36" s="591">
        <v>773.37</v>
      </c>
      <c r="G36" s="586">
        <v>131</v>
      </c>
      <c r="H36" s="587">
        <f t="shared" si="0"/>
        <v>436.62999999999982</v>
      </c>
      <c r="I36" s="591">
        <f t="shared" si="1"/>
        <v>873.36999999999955</v>
      </c>
      <c r="J36" s="586">
        <v>146</v>
      </c>
      <c r="K36" s="587">
        <f t="shared" si="2"/>
        <v>486.62999999999982</v>
      </c>
      <c r="L36" s="591">
        <f t="shared" si="3"/>
        <v>973.36999999999955</v>
      </c>
      <c r="M36" s="586">
        <v>161</v>
      </c>
      <c r="N36" s="587">
        <f t="shared" si="4"/>
        <v>536.63000000000022</v>
      </c>
      <c r="O36" s="591">
        <f t="shared" si="5"/>
        <v>1073.3700000000003</v>
      </c>
    </row>
    <row r="37" spans="1:15" x14ac:dyDescent="0.25">
      <c r="A37" s="593">
        <v>102</v>
      </c>
      <c r="B37" s="589">
        <v>339.96</v>
      </c>
      <c r="C37" s="590">
        <v>680.04</v>
      </c>
      <c r="D37" s="593">
        <v>117</v>
      </c>
      <c r="E37" s="587">
        <v>389.96</v>
      </c>
      <c r="F37" s="591">
        <v>780.04</v>
      </c>
      <c r="G37" s="593">
        <v>132</v>
      </c>
      <c r="H37" s="587">
        <f t="shared" si="0"/>
        <v>439.95999999999981</v>
      </c>
      <c r="I37" s="591">
        <f t="shared" si="1"/>
        <v>880.03999999999951</v>
      </c>
      <c r="J37" s="593">
        <v>147</v>
      </c>
      <c r="K37" s="587">
        <f t="shared" si="2"/>
        <v>489.95999999999981</v>
      </c>
      <c r="L37" s="591">
        <f t="shared" si="3"/>
        <v>980.03999999999951</v>
      </c>
      <c r="M37" s="593">
        <v>162</v>
      </c>
      <c r="N37" s="587">
        <f t="shared" si="4"/>
        <v>539.96000000000026</v>
      </c>
      <c r="O37" s="591">
        <f t="shared" si="5"/>
        <v>1080.0400000000004</v>
      </c>
    </row>
    <row r="38" spans="1:15" x14ac:dyDescent="0.25">
      <c r="A38" s="593">
        <v>103</v>
      </c>
      <c r="B38" s="589">
        <v>343.29</v>
      </c>
      <c r="C38" s="590">
        <v>686.71</v>
      </c>
      <c r="D38" s="593">
        <v>118</v>
      </c>
      <c r="E38" s="587">
        <v>393.29</v>
      </c>
      <c r="F38" s="591">
        <v>786.70999999999901</v>
      </c>
      <c r="G38" s="586">
        <v>133</v>
      </c>
      <c r="H38" s="587">
        <f t="shared" si="0"/>
        <v>443.28999999999979</v>
      </c>
      <c r="I38" s="591">
        <f t="shared" si="1"/>
        <v>886.70999999999947</v>
      </c>
      <c r="J38" s="586">
        <v>148</v>
      </c>
      <c r="K38" s="587">
        <f t="shared" si="2"/>
        <v>493.28999999999979</v>
      </c>
      <c r="L38" s="591">
        <f t="shared" si="3"/>
        <v>986.70999999999947</v>
      </c>
      <c r="M38" s="586">
        <v>163</v>
      </c>
      <c r="N38" s="587">
        <f t="shared" si="4"/>
        <v>543.2900000000003</v>
      </c>
      <c r="O38" s="591">
        <f t="shared" si="5"/>
        <v>1086.7100000000005</v>
      </c>
    </row>
    <row r="39" spans="1:15" x14ac:dyDescent="0.25">
      <c r="A39" s="593">
        <v>104</v>
      </c>
      <c r="B39" s="589">
        <v>346.62</v>
      </c>
      <c r="C39" s="590">
        <v>693.38</v>
      </c>
      <c r="D39" s="593">
        <v>119</v>
      </c>
      <c r="E39" s="587">
        <v>396.62</v>
      </c>
      <c r="F39" s="591">
        <v>793.37999999999897</v>
      </c>
      <c r="G39" s="593">
        <v>134</v>
      </c>
      <c r="H39" s="587">
        <f t="shared" si="0"/>
        <v>446.61999999999978</v>
      </c>
      <c r="I39" s="591">
        <f t="shared" si="1"/>
        <v>893.37999999999943</v>
      </c>
      <c r="J39" s="593">
        <v>149</v>
      </c>
      <c r="K39" s="587">
        <f t="shared" si="2"/>
        <v>496.61999999999978</v>
      </c>
      <c r="L39" s="591">
        <f t="shared" si="3"/>
        <v>993.37999999999943</v>
      </c>
      <c r="M39" s="593">
        <v>164</v>
      </c>
      <c r="N39" s="587">
        <f t="shared" si="4"/>
        <v>546.62000000000035</v>
      </c>
      <c r="O39" s="591">
        <f t="shared" si="5"/>
        <v>1093.3800000000006</v>
      </c>
    </row>
    <row r="40" spans="1:15" x14ac:dyDescent="0.25">
      <c r="A40" s="600">
        <v>105</v>
      </c>
      <c r="B40" s="601">
        <v>350</v>
      </c>
      <c r="C40" s="602">
        <v>700</v>
      </c>
      <c r="D40" s="600">
        <v>120</v>
      </c>
      <c r="E40" s="598">
        <v>400</v>
      </c>
      <c r="F40" s="603">
        <v>800</v>
      </c>
      <c r="G40" s="586">
        <v>135</v>
      </c>
      <c r="H40" s="587">
        <v>450</v>
      </c>
      <c r="I40" s="591">
        <v>900</v>
      </c>
      <c r="J40" s="586">
        <v>150</v>
      </c>
      <c r="K40" s="587">
        <v>500</v>
      </c>
      <c r="L40" s="591">
        <v>1000</v>
      </c>
      <c r="M40" s="586">
        <v>165</v>
      </c>
      <c r="N40" s="587">
        <v>550</v>
      </c>
      <c r="O40" s="591">
        <v>1100</v>
      </c>
    </row>
    <row r="41" spans="1:15" ht="15" customHeight="1" x14ac:dyDescent="0.25">
      <c r="A41" s="761" t="s">
        <v>225</v>
      </c>
      <c r="B41" s="761"/>
      <c r="C41" s="761"/>
      <c r="D41" s="762" t="s">
        <v>225</v>
      </c>
      <c r="E41" s="762"/>
      <c r="F41" s="762"/>
      <c r="G41" s="762" t="s">
        <v>225</v>
      </c>
      <c r="H41" s="762"/>
      <c r="I41" s="762"/>
      <c r="J41" s="762" t="s">
        <v>225</v>
      </c>
      <c r="K41" s="762"/>
      <c r="L41" s="762"/>
      <c r="M41" s="762" t="s">
        <v>225</v>
      </c>
      <c r="N41" s="762"/>
      <c r="O41" s="762"/>
    </row>
    <row r="42" spans="1:15" x14ac:dyDescent="0.25">
      <c r="A42" s="605"/>
      <c r="B42" s="605" t="s">
        <v>259</v>
      </c>
      <c r="C42" s="606" t="s">
        <v>230</v>
      </c>
      <c r="D42" s="605"/>
      <c r="E42" s="605"/>
      <c r="F42" s="607"/>
      <c r="G42" s="605"/>
      <c r="H42" s="605" t="s">
        <v>260</v>
      </c>
      <c r="I42" s="606" t="s">
        <v>230</v>
      </c>
      <c r="J42" s="605"/>
      <c r="K42" s="605"/>
      <c r="L42" s="606"/>
      <c r="M42" s="605"/>
      <c r="N42" s="605" t="s">
        <v>261</v>
      </c>
      <c r="O42" s="606" t="s">
        <v>230</v>
      </c>
    </row>
    <row r="43" spans="1:15" x14ac:dyDescent="0.25">
      <c r="A43" s="609" t="s">
        <v>262</v>
      </c>
      <c r="B43" s="609">
        <v>4</v>
      </c>
      <c r="C43" s="610" t="s">
        <v>263</v>
      </c>
      <c r="D43" s="609" t="s">
        <v>264</v>
      </c>
      <c r="E43" s="609">
        <v>4</v>
      </c>
      <c r="F43" s="611" t="s">
        <v>265</v>
      </c>
      <c r="G43" s="609" t="s">
        <v>266</v>
      </c>
      <c r="H43" s="609">
        <v>5</v>
      </c>
      <c r="I43" s="611" t="s">
        <v>265</v>
      </c>
      <c r="J43" s="609" t="s">
        <v>267</v>
      </c>
      <c r="K43" s="609">
        <v>5</v>
      </c>
      <c r="L43" s="611" t="s">
        <v>249</v>
      </c>
      <c r="M43" s="609" t="s">
        <v>268</v>
      </c>
      <c r="N43" s="609">
        <v>6</v>
      </c>
      <c r="O43" s="611" t="s">
        <v>249</v>
      </c>
    </row>
    <row r="44" spans="1:15" x14ac:dyDescent="0.25">
      <c r="A44" s="609" t="s">
        <v>269</v>
      </c>
      <c r="B44" s="609">
        <v>7</v>
      </c>
      <c r="C44" s="610" t="s">
        <v>270</v>
      </c>
      <c r="D44" s="609" t="s">
        <v>271</v>
      </c>
      <c r="E44" s="609">
        <v>8</v>
      </c>
      <c r="F44" s="611" t="s">
        <v>272</v>
      </c>
      <c r="G44" s="609" t="s">
        <v>273</v>
      </c>
      <c r="H44" s="609">
        <v>9</v>
      </c>
      <c r="I44" s="611" t="s">
        <v>274</v>
      </c>
      <c r="J44" s="609" t="s">
        <v>275</v>
      </c>
      <c r="K44" s="609">
        <v>10</v>
      </c>
      <c r="L44" s="611" t="s">
        <v>276</v>
      </c>
      <c r="M44" s="609" t="s">
        <v>277</v>
      </c>
      <c r="N44" s="609">
        <v>11</v>
      </c>
      <c r="O44" s="611" t="s">
        <v>278</v>
      </c>
    </row>
    <row r="45" spans="1:15" ht="14.45" customHeight="1" x14ac:dyDescent="0.25">
      <c r="A45" s="758" t="s">
        <v>252</v>
      </c>
      <c r="B45" s="758"/>
      <c r="C45" s="758"/>
      <c r="D45" s="758"/>
      <c r="E45" s="758"/>
      <c r="F45" s="758"/>
      <c r="G45" s="758"/>
      <c r="H45" s="758"/>
      <c r="I45" s="758"/>
      <c r="J45" s="758"/>
      <c r="K45" s="758"/>
      <c r="L45" s="758"/>
      <c r="M45" s="758"/>
      <c r="N45" s="758"/>
      <c r="O45" s="758"/>
    </row>
  </sheetData>
  <sheetProtection algorithmName="SHA-512" hashValue="1qqP5jCX+uRA1/Ug+E6ucQWVAPiz+qfnnUXjMQfgep6FGOahppe9aQwnpLEQjKIfdu/eixur3ePPY9oTjFzshw==" saltValue="x4GxAAMv8foOUVIuz4dtxQ==" spinCount="100000" sheet="1" objects="1" scenarios="1"/>
  <mergeCells count="24">
    <mergeCell ref="A45:O45"/>
    <mergeCell ref="A41:C41"/>
    <mergeCell ref="D41:F41"/>
    <mergeCell ref="G41:I41"/>
    <mergeCell ref="J41:L41"/>
    <mergeCell ref="M41:O41"/>
    <mergeCell ref="A22:O22"/>
    <mergeCell ref="A24:C24"/>
    <mergeCell ref="D24:F24"/>
    <mergeCell ref="G24:I24"/>
    <mergeCell ref="J24:L24"/>
    <mergeCell ref="M24:O24"/>
    <mergeCell ref="P1:R1"/>
    <mergeCell ref="A18:C18"/>
    <mergeCell ref="D18:F18"/>
    <mergeCell ref="G18:I18"/>
    <mergeCell ref="J18:L18"/>
    <mergeCell ref="M18:O18"/>
    <mergeCell ref="P18:R18"/>
    <mergeCell ref="A1:C1"/>
    <mergeCell ref="D1:F1"/>
    <mergeCell ref="G1:I1"/>
    <mergeCell ref="J1:L1"/>
    <mergeCell ref="M1:O1"/>
  </mergeCells>
  <pageMargins left="0.70833333333333304" right="0.70833333333333304" top="1.5361111111111101" bottom="0.74861111111111101" header="0.31527777777777799" footer="0.31527777777777799"/>
  <pageSetup paperSize="9" scale="89" orientation="landscape" horizontalDpi="300" verticalDpi="300"/>
  <headerFooter>
    <oddHeader>&amp;R&amp;A</oddHeader>
    <oddFooter>&amp;Rpáxina &amp;P de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/>
  </sheetViews>
  <sheetFormatPr baseColWidth="10" defaultColWidth="11.570312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H7:H18"/>
  <sheetViews>
    <sheetView zoomScaleNormal="100" workbookViewId="0">
      <selection activeCell="H18" sqref="H18"/>
    </sheetView>
  </sheetViews>
  <sheetFormatPr baseColWidth="10" defaultColWidth="11.5703125" defaultRowHeight="15" x14ac:dyDescent="0.25"/>
  <cols>
    <col min="8" max="8" width="172.28515625" customWidth="1"/>
  </cols>
  <sheetData>
    <row r="7" spans="8:8" x14ac:dyDescent="0.25">
      <c r="H7" t="s">
        <v>279</v>
      </c>
    </row>
    <row r="10" spans="8:8" x14ac:dyDescent="0.25">
      <c r="H10" t="s">
        <v>280</v>
      </c>
    </row>
    <row r="15" spans="8:8" x14ac:dyDescent="0.25">
      <c r="H15" t="s">
        <v>281</v>
      </c>
    </row>
    <row r="18" spans="8:8" x14ac:dyDescent="0.25">
      <c r="H18" t="s">
        <v>282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concesión 2025</vt:lpstr>
      <vt:lpstr>xustificacion 2025</vt:lpstr>
      <vt:lpstr>formula</vt:lpstr>
      <vt:lpstr>despregables</vt:lpstr>
      <vt:lpstr>Resolucións</vt:lpstr>
      <vt:lpstr>composición UAAP</vt:lpstr>
      <vt:lpstr>Hoja1</vt:lpstr>
      <vt:lpstr>Hoja2</vt:lpstr>
      <vt:lpstr>'concesión 2025'!_FilterDatabase</vt:lpstr>
      <vt:lpstr>'concesión 2025'!Área_de_impresión</vt:lpstr>
      <vt:lpstr>Resolucións!Área_de_impresión</vt:lpstr>
      <vt:lpstr>'xustificacion 2025'!Área_de_impresión</vt:lpstr>
      <vt:lpstr>'concesión 2025'!OLE_LINK1</vt:lpstr>
      <vt:lpstr>'concesión 2025'!SUBCEE_Datos1</vt:lpstr>
      <vt:lpstr>'concesión 2025'!SUBCEE_Datos2</vt:lpstr>
      <vt:lpstr>'concesión 2025'!Títulos_a_imprimir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Xunta</dc:creator>
  <dc:description/>
  <cp:lastModifiedBy>Usuario de Windows</cp:lastModifiedBy>
  <cp:revision>25</cp:revision>
  <cp:lastPrinted>2020-09-02T18:00:41Z</cp:lastPrinted>
  <dcterms:created xsi:type="dcterms:W3CDTF">2018-10-17T11:06:37Z</dcterms:created>
  <dcterms:modified xsi:type="dcterms:W3CDTF">2025-05-28T11:01:48Z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